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50"/>
  </bookViews>
  <sheets>
    <sheet name="controle_CQE_V2" sheetId="1" r:id="rId1"/>
    <sheet name="matrice CS_2010-2021_V2" sheetId="8" r:id="rId2"/>
    <sheet name="matrice US_2010-2021_V2" sheetId="9" r:id="rId3"/>
  </sheets>
  <calcPr calcId="144525"/>
</workbook>
</file>

<file path=xl/comments1.xml><?xml version="1.0" encoding="utf-8"?>
<comments xmlns="http://schemas.openxmlformats.org/spreadsheetml/2006/main">
  <authors>
    <author>David LOY</author>
  </authors>
  <commentList>
    <comment ref="K19" authorId="0">
      <text>
        <r>
          <rPr>
            <b/>
            <sz val="9"/>
            <rFont val="Tahoma"/>
            <charset val="134"/>
          </rPr>
          <t>David LOY:</t>
        </r>
        <r>
          <rPr>
            <sz val="9"/>
            <rFont val="Tahoma"/>
            <charset val="134"/>
          </rPr>
          <t xml:space="preserve">
tout est lié à air liquide</t>
        </r>
      </text>
    </comment>
  </commentList>
</comments>
</file>

<file path=xl/sharedStrings.xml><?xml version="1.0" encoding="utf-8"?>
<sst xmlns="http://schemas.openxmlformats.org/spreadsheetml/2006/main" count="575" uniqueCount="193">
  <si>
    <t>DPT80 V2</t>
  </si>
  <si>
    <t>Fiabilité des classes de la nomenclature - CQE</t>
  </si>
  <si>
    <r>
      <rPr>
        <sz val="11"/>
        <color theme="1"/>
        <rFont val="Calibri"/>
        <charset val="134"/>
        <scheme val="minor"/>
      </rPr>
      <t xml:space="preserve">2015
</t>
    </r>
    <r>
      <rPr>
        <sz val="11"/>
        <color rgb="FFC00000"/>
        <rFont val="Calibri"/>
        <charset val="134"/>
        <scheme val="minor"/>
      </rPr>
      <t>Pas évalué, car fait par CQE en 2015 hors modification de nomenclature</t>
    </r>
  </si>
  <si>
    <t>TOTAL</t>
  </si>
  <si>
    <t>cod3</t>
  </si>
  <si>
    <t>Niveau3</t>
  </si>
  <si>
    <t>UMC</t>
  </si>
  <si>
    <t>occurrence</t>
  </si>
  <si>
    <t>echantillon</t>
  </si>
  <si>
    <t>erreur</t>
  </si>
  <si>
    <t>Fiabilité</t>
  </si>
  <si>
    <t>US1.1.1</t>
  </si>
  <si>
    <t>Prairies</t>
  </si>
  <si>
    <t>US1.1.2</t>
  </si>
  <si>
    <t>Bandes enherbees</t>
  </si>
  <si>
    <t>US1.1.3</t>
  </si>
  <si>
    <t>Cultures annuelles</t>
  </si>
  <si>
    <t>US1.1.4</t>
  </si>
  <si>
    <t>Horticulture - pepinieres</t>
  </si>
  <si>
    <t>US1.1.5</t>
  </si>
  <si>
    <t>Cultures permanentes</t>
  </si>
  <si>
    <t>US1.1.6</t>
  </si>
  <si>
    <t>Autoconsommation</t>
  </si>
  <si>
    <t>US1.1.7</t>
  </si>
  <si>
    <t>Infrastructures agricoles</t>
  </si>
  <si>
    <t>US1.2.1</t>
  </si>
  <si>
    <t>Zones de coupes</t>
  </si>
  <si>
    <t>US1.2.2</t>
  </si>
  <si>
    <t>Peupleraies</t>
  </si>
  <si>
    <t>US1.2.3</t>
  </si>
  <si>
    <t>Plantations recentes</t>
  </si>
  <si>
    <t>US1.2.4</t>
  </si>
  <si>
    <t>Autres plantations</t>
  </si>
  <si>
    <t>US1.3.1</t>
  </si>
  <si>
    <t>Extraction de materiaux en exploitation</t>
  </si>
  <si>
    <t>US1.3.2</t>
  </si>
  <si>
    <t>Terrils en exploitation</t>
  </si>
  <si>
    <t>US1.4.0</t>
  </si>
  <si>
    <t>Aquaculture - pisciculture</t>
  </si>
  <si>
    <t>US2.1.1</t>
  </si>
  <si>
    <t>Zones industrielles et activites economiques</t>
  </si>
  <si>
    <t>US2.1.2</t>
  </si>
  <si>
    <t>Zone de stockage ou production d energie fossile</t>
  </si>
  <si>
    <t>US2.1.3</t>
  </si>
  <si>
    <t>Zone de stockage ou production de biogaz</t>
  </si>
  <si>
    <t>US2.1.4</t>
  </si>
  <si>
    <t>Zone de production d energie solaire</t>
  </si>
  <si>
    <t>US2.1.5</t>
  </si>
  <si>
    <t>Zone de production eolienne</t>
  </si>
  <si>
    <t>US2.2.0</t>
  </si>
  <si>
    <t>Zones commerciales</t>
  </si>
  <si>
    <t>US3.1.1</t>
  </si>
  <si>
    <t>Emprises scolaires - universitaires</t>
  </si>
  <si>
    <t>US3.1.2</t>
  </si>
  <si>
    <t>Emprises hospitalieres</t>
  </si>
  <si>
    <t>US3.1.3</t>
  </si>
  <si>
    <t>Cimetieres et lieux de culte</t>
  </si>
  <si>
    <t>US3.1.4</t>
  </si>
  <si>
    <t>Parkings et places</t>
  </si>
  <si>
    <t>US3.1.5</t>
  </si>
  <si>
    <t>Dechetteries et decharges publiques</t>
  </si>
  <si>
    <t>US3.1.6</t>
  </si>
  <si>
    <t>Autres emprises collectives</t>
  </si>
  <si>
    <t>US3.2.1</t>
  </si>
  <si>
    <t>Parcs et espaces verts paysagers</t>
  </si>
  <si>
    <t>US3.2.2</t>
  </si>
  <si>
    <t>Complexes sportifs et terrains de sports</t>
  </si>
  <si>
    <t>US3.2.3</t>
  </si>
  <si>
    <t>Golfs</t>
  </si>
  <si>
    <t>US3.2.4</t>
  </si>
  <si>
    <t>Campings</t>
  </si>
  <si>
    <t>US3.2.5</t>
  </si>
  <si>
    <t>Complexes culturels et zones de loisirs</t>
  </si>
  <si>
    <t>US4.1.1</t>
  </si>
  <si>
    <t>Routier principal</t>
  </si>
  <si>
    <t>US4.1.2</t>
  </si>
  <si>
    <t>Routier secondaire</t>
  </si>
  <si>
    <t>US4.2.1</t>
  </si>
  <si>
    <t>Ferre principal</t>
  </si>
  <si>
    <t>US4.2.2</t>
  </si>
  <si>
    <t>Ferre secondaire</t>
  </si>
  <si>
    <t>US4.3.0</t>
  </si>
  <si>
    <t>Aerien</t>
  </si>
  <si>
    <t>US4.4.0</t>
  </si>
  <si>
    <t>Fluvial et maritime</t>
  </si>
  <si>
    <t>US4.5.0</t>
  </si>
  <si>
    <t>Espaces associes aux reseaux de transport</t>
  </si>
  <si>
    <t>US5.1.1</t>
  </si>
  <si>
    <t>Habitat continu fortement compact</t>
  </si>
  <si>
    <t>US5.1.2</t>
  </si>
  <si>
    <t>Habitat continu moyennement compact</t>
  </si>
  <si>
    <t>US5.1.3</t>
  </si>
  <si>
    <t>Habitat continu faiblement compact</t>
  </si>
  <si>
    <t>US5.2.1</t>
  </si>
  <si>
    <t>Habitat discontinu fortement compact</t>
  </si>
  <si>
    <t>US5.2.2</t>
  </si>
  <si>
    <t>Habitat discontinu moyennement compact</t>
  </si>
  <si>
    <t>US5.2.3</t>
  </si>
  <si>
    <t>Habitat discontinu faiblement compact</t>
  </si>
  <si>
    <t>US5.3.1</t>
  </si>
  <si>
    <t>Grands ensembles collectifs</t>
  </si>
  <si>
    <t>US5.3.2</t>
  </si>
  <si>
    <t>Collectifs</t>
  </si>
  <si>
    <t>US5.4.0</t>
  </si>
  <si>
    <t>Habitat isole</t>
  </si>
  <si>
    <t>US6.1.1</t>
  </si>
  <si>
    <t>Chantiers</t>
  </si>
  <si>
    <t>US6.1.2</t>
  </si>
  <si>
    <t>Extraction de materiaux en mutation</t>
  </si>
  <si>
    <t>US6.2.1</t>
  </si>
  <si>
    <t>Friches economiques</t>
  </si>
  <si>
    <t>US6.2.2</t>
  </si>
  <si>
    <t>Vacants urbains</t>
  </si>
  <si>
    <t>US6.2.3</t>
  </si>
  <si>
    <t>Espaces agricoles non exploites</t>
  </si>
  <si>
    <t>US7.0.0</t>
  </si>
  <si>
    <t>Usages indetermines</t>
  </si>
  <si>
    <t>CS1.1.1</t>
  </si>
  <si>
    <t>Surfaces baties</t>
  </si>
  <si>
    <t>CS1.1.2</t>
  </si>
  <si>
    <t>Surfaces non baties</t>
  </si>
  <si>
    <t>CS1.2.1</t>
  </si>
  <si>
    <t>Surfaces a materiaux mineraux - pierre - terre</t>
  </si>
  <si>
    <t>CS1.2.2</t>
  </si>
  <si>
    <t>Surfaces composees d autres materiaux</t>
  </si>
  <si>
    <t>CS2.1.1</t>
  </si>
  <si>
    <t>Plage de sable</t>
  </si>
  <si>
    <t>CS2.1.2</t>
  </si>
  <si>
    <t>Dunes</t>
  </si>
  <si>
    <t>CS2.1.3</t>
  </si>
  <si>
    <t>Vasieres et alluvions sableux</t>
  </si>
  <si>
    <t>CS2.2.1</t>
  </si>
  <si>
    <t>Plages de galets et alluvions grossiers</t>
  </si>
  <si>
    <t>CS2.2.2</t>
  </si>
  <si>
    <t>Cotes rocheuses et falaises</t>
  </si>
  <si>
    <t>CS3.1.1</t>
  </si>
  <si>
    <t>Plans d eau</t>
  </si>
  <si>
    <t>CS3.1.2</t>
  </si>
  <si>
    <t>Cours d eau</t>
  </si>
  <si>
    <t>CS3.2.1</t>
  </si>
  <si>
    <t>Zone subtidale saumatre</t>
  </si>
  <si>
    <t>CS3.2.2</t>
  </si>
  <si>
    <t>Mer</t>
  </si>
  <si>
    <t>CS4.1.1</t>
  </si>
  <si>
    <t>Feuillus sur dunes</t>
  </si>
  <si>
    <t>CS4.1.2</t>
  </si>
  <si>
    <t>Feuillus</t>
  </si>
  <si>
    <t>CS4.1.3</t>
  </si>
  <si>
    <t>Boisements humides</t>
  </si>
  <si>
    <t>CS4.2.1</t>
  </si>
  <si>
    <t>Coniferes sur dunes</t>
  </si>
  <si>
    <t>CS4.2.2</t>
  </si>
  <si>
    <t>Coniferes</t>
  </si>
  <si>
    <t>CS4.3.1</t>
  </si>
  <si>
    <t>Peuplements mixtes sur dunes</t>
  </si>
  <si>
    <t>CS4.3.2</t>
  </si>
  <si>
    <t>Peuplements mixtes ou indetermines</t>
  </si>
  <si>
    <t>CS4.4.0</t>
  </si>
  <si>
    <t>Vergers</t>
  </si>
  <si>
    <t>CS5.1.1</t>
  </si>
  <si>
    <t>Landes - fourres - broussailles</t>
  </si>
  <si>
    <t>CS5.1.2</t>
  </si>
  <si>
    <t>Fourres et landes humides</t>
  </si>
  <si>
    <t>CS5.1.3</t>
  </si>
  <si>
    <t>Vegetations arbustives sur dunes</t>
  </si>
  <si>
    <t>CS5.2.0</t>
  </si>
  <si>
    <t>Vignes</t>
  </si>
  <si>
    <t>CS6.1.1</t>
  </si>
  <si>
    <t>Prairies mesophiles</t>
  </si>
  <si>
    <t>CS6.1.2</t>
  </si>
  <si>
    <t>Prairies humides</t>
  </si>
  <si>
    <t>CS6.2.0</t>
  </si>
  <si>
    <t>Pelouses naturelles</t>
  </si>
  <si>
    <t>CS6.3.0</t>
  </si>
  <si>
    <t>Terres arables</t>
  </si>
  <si>
    <t>CS6.4.1</t>
  </si>
  <si>
    <t>Formations herbacees humides continentales</t>
  </si>
  <si>
    <t>CS6.4.2</t>
  </si>
  <si>
    <t>Formations herbacees humides maritimes</t>
  </si>
  <si>
    <t>CS6.5.0</t>
  </si>
  <si>
    <t>Formations herbacees sur dunes</t>
  </si>
  <si>
    <t>CS6.6.0</t>
  </si>
  <si>
    <t>Autres couverts a dominante herbacee</t>
  </si>
  <si>
    <t>echantillon :</t>
  </si>
  <si>
    <t>GLOBAL</t>
  </si>
  <si>
    <t>USAGE</t>
  </si>
  <si>
    <t>COUVERT SOL</t>
  </si>
  <si>
    <t>occurence &lt; 10 : attention % pas toujours significatif</t>
  </si>
  <si>
    <r>
      <rPr>
        <b/>
        <sz val="16"/>
        <color rgb="FFC00000"/>
        <rFont val="Calibri"/>
        <charset val="134"/>
        <scheme val="minor"/>
      </rPr>
      <t xml:space="preserve">Matrice de
</t>
    </r>
    <r>
      <rPr>
        <b/>
        <sz val="18"/>
        <color rgb="FFFFFF00"/>
        <rFont val="Calibri"/>
        <charset val="134"/>
        <scheme val="minor"/>
      </rPr>
      <t>DPT80 V2</t>
    </r>
    <r>
      <rPr>
        <b/>
        <sz val="16"/>
        <color rgb="FFC00000"/>
        <rFont val="Calibri"/>
        <charset val="134"/>
        <scheme val="minor"/>
      </rPr>
      <t xml:space="preserve">
CS 2010 à 2021</t>
    </r>
  </si>
  <si>
    <t>Code réel</t>
  </si>
  <si>
    <t>Code initial</t>
  </si>
  <si>
    <t>Occurrence</t>
  </si>
  <si>
    <r>
      <rPr>
        <b/>
        <sz val="16"/>
        <color rgb="FFC00000"/>
        <rFont val="Calibri"/>
        <charset val="134"/>
        <scheme val="minor"/>
      </rPr>
      <t xml:space="preserve">Matrice de confusion
</t>
    </r>
    <r>
      <rPr>
        <b/>
        <sz val="18"/>
        <color rgb="FFFFFF00"/>
        <rFont val="Calibri"/>
        <charset val="134"/>
        <scheme val="minor"/>
      </rPr>
      <t>DPT80 V2</t>
    </r>
    <r>
      <rPr>
        <b/>
        <sz val="16"/>
        <color rgb="FFC00000"/>
        <rFont val="Calibri"/>
        <charset val="134"/>
        <scheme val="minor"/>
      </rPr>
      <t xml:space="preserve">
US 2010 à 2021</t>
    </r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</si>
</sst>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42" formatCode="_-&quot;£&quot;* #,##0_-;\-&quot;£&quot;* #,##0_-;_-&quot;£&quot;* &quot;-&quot;_-;_-@_-"/>
  </numFmts>
  <fonts count="43">
    <font>
      <sz val="11"/>
      <color theme="1"/>
      <name val="Calibri"/>
      <charset val="134"/>
      <scheme val="minor"/>
    </font>
    <font>
      <sz val="9"/>
      <color theme="1"/>
      <name val="Calibri"/>
      <charset val="134"/>
      <scheme val="minor"/>
    </font>
    <font>
      <sz val="8"/>
      <color theme="1"/>
      <name val="Calibri"/>
      <charset val="134"/>
      <scheme val="minor"/>
    </font>
    <font>
      <b/>
      <sz val="16"/>
      <color rgb="FFC00000"/>
      <name val="Calibri"/>
      <charset val="134"/>
      <scheme val="minor"/>
    </font>
    <font>
      <b/>
      <sz val="14"/>
      <color rgb="FFC00000"/>
      <name val="Calibri"/>
      <charset val="134"/>
      <scheme val="minor"/>
    </font>
    <font>
      <sz val="9"/>
      <color theme="1"/>
      <name val="Arial"/>
      <charset val="134"/>
    </font>
    <font>
      <b/>
      <sz val="9"/>
      <color theme="1"/>
      <name val="Calibri"/>
      <charset val="134"/>
      <scheme val="minor"/>
    </font>
    <font>
      <sz val="9"/>
      <color theme="0"/>
      <name val="Calibri"/>
      <charset val="134"/>
      <scheme val="minor"/>
    </font>
    <font>
      <b/>
      <sz val="9"/>
      <color theme="0"/>
      <name val="Calibri"/>
      <charset val="134"/>
      <scheme val="minor"/>
    </font>
    <font>
      <sz val="9"/>
      <color theme="0"/>
      <name val="Arial"/>
      <charset val="134"/>
    </font>
    <font>
      <sz val="10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20"/>
      <color rgb="FF00B0F0"/>
      <name val="Calibri"/>
      <charset val="134"/>
      <scheme val="minor"/>
    </font>
    <font>
      <b/>
      <sz val="18"/>
      <color rgb="FF00B0F0"/>
      <name val="Calibri"/>
      <charset val="134"/>
      <scheme val="minor"/>
    </font>
    <font>
      <sz val="11"/>
      <name val="Calibri"/>
      <charset val="134"/>
      <scheme val="minor"/>
    </font>
    <font>
      <b/>
      <sz val="11"/>
      <name val="Calibri"/>
      <charset val="134"/>
      <scheme val="minor"/>
    </font>
    <font>
      <sz val="11"/>
      <color theme="0"/>
      <name val="Calibri"/>
      <charset val="134"/>
      <scheme val="minor"/>
    </font>
    <font>
      <b/>
      <sz val="11"/>
      <color rgb="FFC00000"/>
      <name val="Calibri"/>
      <charset val="134"/>
      <scheme val="minor"/>
    </font>
    <font>
      <b/>
      <sz val="12"/>
      <color rgb="FFC00000"/>
      <name val="Calibri"/>
      <charset val="134"/>
      <scheme val="minor"/>
    </font>
    <font>
      <sz val="10"/>
      <color theme="5" tint="-0.499984740745262"/>
      <name val="Calibri"/>
      <charset val="134"/>
      <scheme val="minor"/>
    </font>
    <font>
      <sz val="11"/>
      <color theme="5"/>
      <name val="Calibri"/>
      <charset val="134"/>
      <scheme val="minor"/>
    </font>
    <font>
      <sz val="10"/>
      <color theme="0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theme="0"/>
      <name val="Calibri"/>
      <charset val="134"/>
      <scheme val="minor"/>
    </font>
    <font>
      <sz val="18"/>
      <color theme="3"/>
      <name val="Calibri Light"/>
      <charset val="134"/>
      <scheme val="major"/>
    </font>
    <font>
      <sz val="11"/>
      <color rgb="FF006100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9C0006"/>
      <name val="Calibri"/>
      <charset val="134"/>
      <scheme val="minor"/>
    </font>
    <font>
      <sz val="11"/>
      <color rgb="FF9C650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3F3F76"/>
      <name val="Calibri"/>
      <charset val="134"/>
      <scheme val="minor"/>
    </font>
    <font>
      <sz val="11"/>
      <color rgb="FFFA7D00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3F3F3F"/>
      <name val="Calibri"/>
      <charset val="134"/>
      <scheme val="minor"/>
    </font>
    <font>
      <sz val="11"/>
      <color rgb="FFFF0000"/>
      <name val="Calibri"/>
      <charset val="134"/>
      <scheme val="minor"/>
    </font>
    <font>
      <b/>
      <sz val="11"/>
      <color rgb="FFFA7D00"/>
      <name val="Calibri"/>
      <charset val="134"/>
      <scheme val="minor"/>
    </font>
    <font>
      <i/>
      <sz val="11"/>
      <color rgb="FF7F7F7F"/>
      <name val="Calibri"/>
      <charset val="134"/>
      <scheme val="minor"/>
    </font>
    <font>
      <b/>
      <sz val="18"/>
      <color rgb="FFFFFF00"/>
      <name val="Calibri"/>
      <charset val="134"/>
      <scheme val="minor"/>
    </font>
    <font>
      <sz val="11"/>
      <color rgb="FFC00000"/>
      <name val="Calibri"/>
      <charset val="134"/>
      <scheme val="minor"/>
    </font>
    <font>
      <sz val="9"/>
      <name val="Tahoma"/>
      <charset val="134"/>
    </font>
    <font>
      <b/>
      <sz val="9"/>
      <name val="Tahoma"/>
      <charset val="134"/>
    </font>
  </fonts>
  <fills count="5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975585192419"/>
      </bottom>
      <diagonal/>
    </border>
  </borders>
  <cellStyleXfs count="49">
    <xf numFmtId="0" fontId="0" fillId="0" borderId="0"/>
    <xf numFmtId="0" fontId="16" fillId="50" borderId="0" applyNumberFormat="0" applyBorder="0" applyAlignment="0" applyProtection="0"/>
    <xf numFmtId="0" fontId="0" fillId="49" borderId="0" applyNumberFormat="0" applyBorder="0" applyAlignment="0" applyProtection="0"/>
    <xf numFmtId="0" fontId="16" fillId="48" borderId="0" applyNumberFormat="0" applyBorder="0" applyAlignment="0" applyProtection="0"/>
    <xf numFmtId="0" fontId="16" fillId="42" borderId="0" applyNumberFormat="0" applyBorder="0" applyAlignment="0" applyProtection="0"/>
    <xf numFmtId="0" fontId="0" fillId="16" borderId="0" applyNumberFormat="0" applyBorder="0" applyAlignment="0" applyProtection="0"/>
    <xf numFmtId="0" fontId="0" fillId="46" borderId="0" applyNumberFormat="0" applyBorder="0" applyAlignment="0" applyProtection="0"/>
    <xf numFmtId="0" fontId="16" fillId="23" borderId="0" applyNumberFormat="0" applyBorder="0" applyAlignment="0" applyProtection="0"/>
    <xf numFmtId="0" fontId="16" fillId="37" borderId="0" applyNumberFormat="0" applyBorder="0" applyAlignment="0" applyProtection="0"/>
    <xf numFmtId="0" fontId="0" fillId="31" borderId="0" applyNumberFormat="0" applyBorder="0" applyAlignment="0" applyProtection="0"/>
    <xf numFmtId="0" fontId="16" fillId="25" borderId="0" applyNumberFormat="0" applyBorder="0" applyAlignment="0" applyProtection="0"/>
    <xf numFmtId="0" fontId="32" fillId="0" borderId="55" applyNumberFormat="0" applyFill="0" applyAlignment="0" applyProtection="0"/>
    <xf numFmtId="0" fontId="0" fillId="20" borderId="0" applyNumberFormat="0" applyBorder="0" applyAlignment="0" applyProtection="0"/>
    <xf numFmtId="0" fontId="16" fillId="39" borderId="0" applyNumberFormat="0" applyBorder="0" applyAlignment="0" applyProtection="0"/>
    <xf numFmtId="0" fontId="16" fillId="45" borderId="0" applyNumberFormat="0" applyBorder="0" applyAlignment="0" applyProtection="0"/>
    <xf numFmtId="0" fontId="0" fillId="15" borderId="0" applyNumberFormat="0" applyBorder="0" applyAlignment="0" applyProtection="0"/>
    <xf numFmtId="0" fontId="0" fillId="38" borderId="0" applyNumberFormat="0" applyBorder="0" applyAlignment="0" applyProtection="0"/>
    <xf numFmtId="0" fontId="16" fillId="41" borderId="0" applyNumberFormat="0" applyBorder="0" applyAlignment="0" applyProtection="0"/>
    <xf numFmtId="0" fontId="0" fillId="47" borderId="0" applyNumberFormat="0" applyBorder="0" applyAlignment="0" applyProtection="0"/>
    <xf numFmtId="0" fontId="0" fillId="22" borderId="0" applyNumberFormat="0" applyBorder="0" applyAlignment="0" applyProtection="0"/>
    <xf numFmtId="0" fontId="16" fillId="44" borderId="0" applyNumberFormat="0" applyBorder="0" applyAlignment="0" applyProtection="0"/>
    <xf numFmtId="0" fontId="29" fillId="35" borderId="0" applyNumberFormat="0" applyBorder="0" applyAlignment="0" applyProtection="0"/>
    <xf numFmtId="0" fontId="16" fillId="34" borderId="0" applyNumberFormat="0" applyBorder="0" applyAlignment="0" applyProtection="0"/>
    <xf numFmtId="0" fontId="28" fillId="33" borderId="0" applyNumberFormat="0" applyBorder="0" applyAlignment="0" applyProtection="0"/>
    <xf numFmtId="0" fontId="0" fillId="32" borderId="0" applyNumberFormat="0" applyBorder="0" applyAlignment="0" applyProtection="0"/>
    <xf numFmtId="0" fontId="11" fillId="0" borderId="53" applyNumberFormat="0" applyFill="0" applyAlignment="0" applyProtection="0"/>
    <xf numFmtId="0" fontId="35" fillId="43" borderId="57" applyNumberFormat="0" applyAlignment="0" applyProtection="0"/>
    <xf numFmtId="44" fontId="0" fillId="0" borderId="0" applyFont="0" applyFill="0" applyBorder="0" applyAlignment="0" applyProtection="0">
      <alignment vertical="center"/>
    </xf>
    <xf numFmtId="0" fontId="0" fillId="28" borderId="0" applyNumberFormat="0" applyBorder="0" applyAlignment="0" applyProtection="0"/>
    <xf numFmtId="0" fontId="0" fillId="27" borderId="51" applyNumberFormat="0" applyFont="0" applyAlignment="0" applyProtection="0"/>
    <xf numFmtId="0" fontId="31" fillId="36" borderId="54" applyNumberFormat="0" applyAlignment="0" applyProtection="0"/>
    <xf numFmtId="0" fontId="27" fillId="0" borderId="0" applyNumberFormat="0" applyFill="0" applyBorder="0" applyAlignment="0" applyProtection="0"/>
    <xf numFmtId="0" fontId="37" fillId="43" borderId="54" applyNumberFormat="0" applyAlignment="0" applyProtection="0"/>
    <xf numFmtId="0" fontId="25" fillId="30" borderId="0" applyNumberFormat="0" applyBorder="0" applyAlignment="0" applyProtection="0"/>
    <xf numFmtId="0" fontId="27" fillId="0" borderId="58" applyNumberFormat="0" applyFill="0" applyAlignment="0" applyProtection="0"/>
    <xf numFmtId="0" fontId="38" fillId="0" borderId="0" applyNumberFormat="0" applyFill="0" applyBorder="0" applyAlignment="0" applyProtection="0"/>
    <xf numFmtId="0" fontId="26" fillId="0" borderId="52" applyNumberFormat="0" applyFill="0" applyAlignment="0" applyProtection="0"/>
    <xf numFmtId="41" fontId="0" fillId="0" borderId="0" applyFont="0" applyFill="0" applyBorder="0" applyAlignment="0" applyProtection="0">
      <alignment vertical="center"/>
    </xf>
    <xf numFmtId="0" fontId="0" fillId="29" borderId="0" applyNumberFormat="0" applyBorder="0" applyAlignment="0" applyProtection="0"/>
    <xf numFmtId="0" fontId="24" fillId="0" borderId="0" applyNumberFormat="0" applyFill="0" applyBorder="0" applyAlignment="0" applyProtection="0"/>
    <xf numFmtId="42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34" fillId="0" borderId="56" applyNumberFormat="0" applyFill="0" applyAlignment="0" applyProtection="0"/>
    <xf numFmtId="43" fontId="0" fillId="0" borderId="0" applyFont="0" applyFill="0" applyBorder="0" applyAlignment="0" applyProtection="0">
      <alignment vertical="center"/>
    </xf>
    <xf numFmtId="0" fontId="23" fillId="26" borderId="50" applyNumberFormat="0" applyAlignment="0" applyProtection="0"/>
    <xf numFmtId="0" fontId="16" fillId="40" borderId="0" applyNumberFormat="0" applyBorder="0" applyAlignment="0" applyProtection="0"/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</cellStyleXfs>
  <cellXfs count="2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/>
    <xf numFmtId="0" fontId="4" fillId="2" borderId="3" xfId="0" applyFont="1" applyFill="1" applyBorder="1" applyAlignment="1">
      <alignment horizontal="center" vertical="center" textRotation="90"/>
    </xf>
    <xf numFmtId="0" fontId="5" fillId="3" borderId="4" xfId="0" applyFont="1" applyFill="1" applyBorder="1" applyAlignment="1">
      <alignment horizontal="center" textRotation="90" wrapText="1"/>
    </xf>
    <xf numFmtId="0" fontId="4" fillId="2" borderId="5" xfId="0" applyFont="1" applyFill="1" applyBorder="1" applyAlignment="1">
      <alignment horizontal="center" vertical="center"/>
    </xf>
    <xf numFmtId="0" fontId="2" fillId="2" borderId="6" xfId="0" applyFont="1" applyFill="1" applyBorder="1"/>
    <xf numFmtId="0" fontId="2" fillId="2" borderId="7" xfId="0" applyFont="1" applyFill="1" applyBorder="1"/>
    <xf numFmtId="0" fontId="6" fillId="3" borderId="8" xfId="0" applyFont="1" applyFill="1" applyBorder="1" applyAlignment="1">
      <alignment horizontal="center" vertical="center" textRotation="90"/>
    </xf>
    <xf numFmtId="0" fontId="1" fillId="3" borderId="9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1" fillId="4" borderId="9" xfId="0" applyFont="1" applyFill="1" applyBorder="1" applyAlignment="1">
      <alignment horizontal="right"/>
    </xf>
    <xf numFmtId="0" fontId="6" fillId="4" borderId="10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right"/>
    </xf>
    <xf numFmtId="0" fontId="8" fillId="5" borderId="10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right"/>
    </xf>
    <xf numFmtId="0" fontId="6" fillId="6" borderId="10" xfId="0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right"/>
    </xf>
    <xf numFmtId="0" fontId="6" fillId="7" borderId="10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right"/>
    </xf>
    <xf numFmtId="0" fontId="7" fillId="8" borderId="9" xfId="0" applyFont="1" applyFill="1" applyBorder="1" applyAlignment="1">
      <alignment horizontal="right"/>
    </xf>
    <xf numFmtId="0" fontId="8" fillId="8" borderId="10" xfId="0" applyFont="1" applyFill="1" applyBorder="1" applyAlignment="1">
      <alignment horizontal="center" vertical="center"/>
    </xf>
    <xf numFmtId="0" fontId="1" fillId="9" borderId="9" xfId="0" applyFont="1" applyFill="1" applyBorder="1" applyAlignment="1">
      <alignment horizontal="right"/>
    </xf>
    <xf numFmtId="0" fontId="6" fillId="9" borderId="10" xfId="0" applyFont="1" applyFill="1" applyBorder="1" applyAlignment="1">
      <alignment horizontal="center" vertical="center"/>
    </xf>
    <xf numFmtId="0" fontId="1" fillId="10" borderId="9" xfId="0" applyFont="1" applyFill="1" applyBorder="1" applyAlignment="1">
      <alignment horizontal="right"/>
    </xf>
    <xf numFmtId="0" fontId="6" fillId="10" borderId="10" xfId="0" applyFont="1" applyFill="1" applyBorder="1" applyAlignment="1">
      <alignment horizontal="center" vertical="center"/>
    </xf>
    <xf numFmtId="0" fontId="1" fillId="11" borderId="9" xfId="0" applyFont="1" applyFill="1" applyBorder="1" applyAlignment="1">
      <alignment horizontal="right"/>
    </xf>
    <xf numFmtId="0" fontId="6" fillId="11" borderId="10" xfId="0" applyFont="1" applyFill="1" applyBorder="1" applyAlignment="1">
      <alignment horizontal="center" vertical="center"/>
    </xf>
    <xf numFmtId="0" fontId="1" fillId="12" borderId="9" xfId="0" applyFont="1" applyFill="1" applyBorder="1" applyAlignment="1">
      <alignment horizontal="right"/>
    </xf>
    <xf numFmtId="0" fontId="6" fillId="12" borderId="10" xfId="0" applyFont="1" applyFill="1" applyBorder="1" applyAlignment="1">
      <alignment horizontal="center" vertical="center"/>
    </xf>
    <xf numFmtId="0" fontId="1" fillId="13" borderId="9" xfId="0" applyFont="1" applyFill="1" applyBorder="1" applyAlignment="1">
      <alignment horizontal="right"/>
    </xf>
    <xf numFmtId="0" fontId="6" fillId="13" borderId="10" xfId="0" applyFont="1" applyFill="1" applyBorder="1" applyAlignment="1">
      <alignment horizontal="center" vertical="center"/>
    </xf>
    <xf numFmtId="0" fontId="1" fillId="14" borderId="9" xfId="0" applyFont="1" applyFill="1" applyBorder="1" applyAlignment="1">
      <alignment horizontal="right"/>
    </xf>
    <xf numFmtId="0" fontId="6" fillId="14" borderId="6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0" fillId="2" borderId="13" xfId="0" applyFill="1" applyBorder="1" applyAlignment="1">
      <alignment horizontal="center" vertical="center"/>
    </xf>
    <xf numFmtId="0" fontId="1" fillId="2" borderId="14" xfId="0" applyFont="1" applyFill="1" applyBorder="1" applyAlignment="1">
      <alignment horizontal="right"/>
    </xf>
    <xf numFmtId="0" fontId="2" fillId="14" borderId="15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1" fillId="14" borderId="0" xfId="0" applyFont="1" applyFill="1" applyAlignment="1">
      <alignment horizontal="right"/>
    </xf>
    <xf numFmtId="0" fontId="2" fillId="14" borderId="0" xfId="0" applyFont="1" applyFill="1"/>
    <xf numFmtId="0" fontId="0" fillId="14" borderId="0" xfId="0" applyFill="1"/>
    <xf numFmtId="0" fontId="5" fillId="3" borderId="18" xfId="0" applyFont="1" applyFill="1" applyBorder="1" applyAlignment="1">
      <alignment horizontal="center" textRotation="90" wrapText="1"/>
    </xf>
    <xf numFmtId="0" fontId="6" fillId="3" borderId="5" xfId="0" applyFont="1" applyFill="1" applyBorder="1" applyAlignment="1">
      <alignment horizontal="center" vertical="center" textRotation="90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textRotation="90" wrapText="1"/>
    </xf>
    <xf numFmtId="0" fontId="6" fillId="4" borderId="5" xfId="0" applyFont="1" applyFill="1" applyBorder="1" applyAlignment="1">
      <alignment horizontal="center" vertical="center" textRotation="90"/>
    </xf>
    <xf numFmtId="0" fontId="9" fillId="5" borderId="18" xfId="0" applyFont="1" applyFill="1" applyBorder="1" applyAlignment="1">
      <alignment horizontal="center" textRotation="90" wrapText="1"/>
    </xf>
    <xf numFmtId="0" fontId="8" fillId="5" borderId="5" xfId="0" applyFont="1" applyFill="1" applyBorder="1" applyAlignment="1">
      <alignment horizontal="center" vertical="center" textRotation="90"/>
    </xf>
    <xf numFmtId="0" fontId="5" fillId="6" borderId="18" xfId="0" applyFont="1" applyFill="1" applyBorder="1" applyAlignment="1">
      <alignment horizontal="center" textRotation="90" wrapText="1"/>
    </xf>
    <xf numFmtId="0" fontId="5" fillId="7" borderId="18" xfId="0" applyFont="1" applyFill="1" applyBorder="1" applyAlignment="1">
      <alignment horizontal="center" textRotation="90" wrapText="1"/>
    </xf>
    <xf numFmtId="0" fontId="6" fillId="6" borderId="5" xfId="0" applyFont="1" applyFill="1" applyBorder="1" applyAlignment="1">
      <alignment horizontal="center" vertical="center" textRotation="90"/>
    </xf>
    <xf numFmtId="0" fontId="6" fillId="7" borderId="5" xfId="0" applyFont="1" applyFill="1" applyBorder="1" applyAlignment="1">
      <alignment horizontal="center" vertical="center" textRotation="90"/>
    </xf>
    <xf numFmtId="0" fontId="9" fillId="8" borderId="18" xfId="0" applyFont="1" applyFill="1" applyBorder="1" applyAlignment="1">
      <alignment horizontal="center" textRotation="90" wrapText="1"/>
    </xf>
    <xf numFmtId="0" fontId="5" fillId="9" borderId="18" xfId="0" applyFont="1" applyFill="1" applyBorder="1" applyAlignment="1">
      <alignment horizontal="center" textRotation="90" wrapText="1"/>
    </xf>
    <xf numFmtId="0" fontId="8" fillId="8" borderId="5" xfId="0" applyFont="1" applyFill="1" applyBorder="1" applyAlignment="1">
      <alignment horizontal="center" vertical="center" textRotation="90"/>
    </xf>
    <xf numFmtId="0" fontId="6" fillId="9" borderId="5" xfId="0" applyFont="1" applyFill="1" applyBorder="1" applyAlignment="1">
      <alignment horizontal="center" vertical="center" textRotation="90"/>
    </xf>
    <xf numFmtId="0" fontId="5" fillId="10" borderId="18" xfId="0" applyFont="1" applyFill="1" applyBorder="1" applyAlignment="1">
      <alignment horizontal="center" textRotation="90" wrapText="1"/>
    </xf>
    <xf numFmtId="0" fontId="6" fillId="10" borderId="5" xfId="0" applyFont="1" applyFill="1" applyBorder="1" applyAlignment="1">
      <alignment horizontal="center" vertical="center" textRotation="90"/>
    </xf>
    <xf numFmtId="0" fontId="5" fillId="11" borderId="18" xfId="0" applyFont="1" applyFill="1" applyBorder="1" applyAlignment="1">
      <alignment horizontal="center" textRotation="90" wrapText="1"/>
    </xf>
    <xf numFmtId="0" fontId="6" fillId="11" borderId="5" xfId="0" applyFont="1" applyFill="1" applyBorder="1" applyAlignment="1">
      <alignment horizontal="center" vertical="center" textRotation="90"/>
    </xf>
    <xf numFmtId="0" fontId="5" fillId="12" borderId="18" xfId="0" applyFont="1" applyFill="1" applyBorder="1" applyAlignment="1">
      <alignment horizontal="center" textRotation="90" wrapText="1"/>
    </xf>
    <xf numFmtId="0" fontId="6" fillId="12" borderId="5" xfId="0" applyFont="1" applyFill="1" applyBorder="1" applyAlignment="1">
      <alignment horizontal="center" vertical="center" textRotation="90"/>
    </xf>
    <xf numFmtId="0" fontId="5" fillId="13" borderId="18" xfId="0" applyFont="1" applyFill="1" applyBorder="1" applyAlignment="1">
      <alignment horizontal="center" textRotation="90" wrapText="1"/>
    </xf>
    <xf numFmtId="0" fontId="6" fillId="13" borderId="5" xfId="0" applyFont="1" applyFill="1" applyBorder="1" applyAlignment="1">
      <alignment horizontal="center" vertical="center" textRotation="90"/>
    </xf>
    <xf numFmtId="0" fontId="6" fillId="13" borderId="21" xfId="0" applyFont="1" applyFill="1" applyBorder="1" applyAlignment="1">
      <alignment horizontal="center" vertical="center" textRotation="90"/>
    </xf>
    <xf numFmtId="0" fontId="5" fillId="14" borderId="22" xfId="0" applyFont="1" applyFill="1" applyBorder="1" applyAlignment="1">
      <alignment horizontal="center" textRotation="90" wrapText="1"/>
    </xf>
    <xf numFmtId="0" fontId="6" fillId="14" borderId="23" xfId="0" applyFont="1" applyFill="1" applyBorder="1" applyAlignment="1">
      <alignment horizontal="center" vertical="center" textRotation="90"/>
    </xf>
    <xf numFmtId="0" fontId="0" fillId="2" borderId="22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14" borderId="0" xfId="0" applyFont="1" applyFill="1"/>
    <xf numFmtId="0" fontId="0" fillId="0" borderId="0" xfId="0" applyFill="1"/>
    <xf numFmtId="0" fontId="1" fillId="2" borderId="18" xfId="0" applyFont="1" applyFill="1" applyBorder="1"/>
    <xf numFmtId="0" fontId="4" fillId="2" borderId="27" xfId="0" applyFont="1" applyFill="1" applyBorder="1" applyAlignment="1">
      <alignment horizontal="center" vertical="center" textRotation="90"/>
    </xf>
    <xf numFmtId="0" fontId="5" fillId="15" borderId="1" xfId="0" applyFont="1" applyFill="1" applyBorder="1" applyAlignment="1">
      <alignment horizontal="center" textRotation="90" wrapText="1"/>
    </xf>
    <xf numFmtId="0" fontId="6" fillId="15" borderId="5" xfId="0" applyFont="1" applyFill="1" applyBorder="1" applyAlignment="1">
      <alignment horizontal="center" vertical="center" textRotation="90"/>
    </xf>
    <xf numFmtId="0" fontId="1" fillId="15" borderId="1" xfId="0" applyFont="1" applyFill="1" applyBorder="1" applyAlignment="1">
      <alignment horizontal="right"/>
    </xf>
    <xf numFmtId="0" fontId="6" fillId="15" borderId="22" xfId="0" applyFont="1" applyFill="1" applyBorder="1"/>
    <xf numFmtId="0" fontId="1" fillId="0" borderId="28" xfId="0" applyFont="1" applyBorder="1" applyAlignment="1">
      <alignment horizontal="center"/>
    </xf>
    <xf numFmtId="0" fontId="1" fillId="15" borderId="9" xfId="0" applyFont="1" applyFill="1" applyBorder="1" applyAlignment="1">
      <alignment horizontal="right"/>
    </xf>
    <xf numFmtId="0" fontId="6" fillId="15" borderId="24" xfId="0" applyFont="1" applyFill="1" applyBorder="1"/>
    <xf numFmtId="0" fontId="1" fillId="0" borderId="29" xfId="0" applyFont="1" applyBorder="1" applyAlignment="1">
      <alignment horizontal="center"/>
    </xf>
    <xf numFmtId="0" fontId="6" fillId="13" borderId="24" xfId="0" applyFont="1" applyFill="1" applyBorder="1"/>
    <xf numFmtId="0" fontId="1" fillId="16" borderId="9" xfId="0" applyFont="1" applyFill="1" applyBorder="1" applyAlignment="1">
      <alignment horizontal="right"/>
    </xf>
    <xf numFmtId="0" fontId="6" fillId="16" borderId="24" xfId="0" applyFont="1" applyFill="1" applyBorder="1"/>
    <xf numFmtId="0" fontId="6" fillId="4" borderId="24" xfId="0" applyFont="1" applyFill="1" applyBorder="1"/>
    <xf numFmtId="0" fontId="1" fillId="17" borderId="9" xfId="0" applyFont="1" applyFill="1" applyBorder="1" applyAlignment="1">
      <alignment horizontal="right"/>
    </xf>
    <xf numFmtId="0" fontId="6" fillId="17" borderId="24" xfId="0" applyFont="1" applyFill="1" applyBorder="1"/>
    <xf numFmtId="0" fontId="1" fillId="18" borderId="9" xfId="0" applyFont="1" applyFill="1" applyBorder="1" applyAlignment="1">
      <alignment horizontal="right"/>
    </xf>
    <xf numFmtId="0" fontId="6" fillId="18" borderId="24" xfId="0" applyFont="1" applyFill="1" applyBorder="1"/>
    <xf numFmtId="0" fontId="1" fillId="18" borderId="13" xfId="0" applyFont="1" applyFill="1" applyBorder="1" applyAlignment="1">
      <alignment horizontal="right"/>
    </xf>
    <xf numFmtId="0" fontId="6" fillId="18" borderId="25" xfId="0" applyFont="1" applyFill="1" applyBorder="1"/>
    <xf numFmtId="0" fontId="1" fillId="0" borderId="30" xfId="0" applyFont="1" applyBorder="1" applyAlignment="1">
      <alignment horizontal="center"/>
    </xf>
    <xf numFmtId="0" fontId="2" fillId="14" borderId="31" xfId="0" applyFont="1" applyFill="1" applyBorder="1" applyAlignment="1">
      <alignment horizontal="center" vertical="center"/>
    </xf>
    <xf numFmtId="0" fontId="5" fillId="15" borderId="18" xfId="0" applyFont="1" applyFill="1" applyBorder="1" applyAlignment="1">
      <alignment horizontal="center" textRotation="90" wrapText="1"/>
    </xf>
    <xf numFmtId="0" fontId="6" fillId="15" borderId="21" xfId="0" applyFont="1" applyFill="1" applyBorder="1" applyAlignment="1">
      <alignment horizontal="center" vertical="center" textRotation="90"/>
    </xf>
    <xf numFmtId="0" fontId="1" fillId="0" borderId="32" xfId="0" applyFont="1" applyBorder="1" applyAlignment="1">
      <alignment horizontal="center" vertical="center"/>
    </xf>
    <xf numFmtId="0" fontId="5" fillId="16" borderId="18" xfId="0" applyFont="1" applyFill="1" applyBorder="1" applyAlignment="1">
      <alignment horizontal="center" textRotation="90" wrapText="1"/>
    </xf>
    <xf numFmtId="0" fontId="6" fillId="16" borderId="21" xfId="0" applyFont="1" applyFill="1" applyBorder="1" applyAlignment="1">
      <alignment horizontal="center" vertical="center" textRotation="90"/>
    </xf>
    <xf numFmtId="0" fontId="6" fillId="4" borderId="21" xfId="0" applyFont="1" applyFill="1" applyBorder="1" applyAlignment="1">
      <alignment horizontal="center" vertical="center" textRotation="90"/>
    </xf>
    <xf numFmtId="0" fontId="5" fillId="17" borderId="18" xfId="0" applyFont="1" applyFill="1" applyBorder="1" applyAlignment="1">
      <alignment horizontal="center" textRotation="90" wrapText="1"/>
    </xf>
    <xf numFmtId="0" fontId="6" fillId="17" borderId="21" xfId="0" applyFont="1" applyFill="1" applyBorder="1" applyAlignment="1">
      <alignment horizontal="center" vertical="center" textRotation="90"/>
    </xf>
    <xf numFmtId="0" fontId="5" fillId="18" borderId="18" xfId="0" applyFont="1" applyFill="1" applyBorder="1" applyAlignment="1">
      <alignment horizontal="center" textRotation="90" wrapText="1"/>
    </xf>
    <xf numFmtId="0" fontId="6" fillId="18" borderId="21" xfId="0" applyFont="1" applyFill="1" applyBorder="1" applyAlignment="1">
      <alignment horizontal="center" vertical="center" textRotation="90"/>
    </xf>
    <xf numFmtId="0" fontId="5" fillId="18" borderId="22" xfId="0" applyFont="1" applyFill="1" applyBorder="1" applyAlignment="1">
      <alignment horizontal="center" textRotation="90" wrapText="1"/>
    </xf>
    <xf numFmtId="0" fontId="6" fillId="18" borderId="23" xfId="0" applyFont="1" applyFill="1" applyBorder="1" applyAlignment="1">
      <alignment horizontal="center" vertical="center" textRotation="90"/>
    </xf>
    <xf numFmtId="0" fontId="1" fillId="0" borderId="33" xfId="0" applyFont="1" applyBorder="1" applyAlignment="1">
      <alignment horizontal="center" vertical="center"/>
    </xf>
    <xf numFmtId="0" fontId="10" fillId="0" borderId="0" xfId="0" applyFont="1"/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10" fillId="2" borderId="0" xfId="0" applyFont="1" applyFill="1"/>
    <xf numFmtId="0" fontId="12" fillId="2" borderId="0" xfId="0" applyFont="1" applyFill="1" applyAlignment="1">
      <alignment vertical="center"/>
    </xf>
    <xf numFmtId="0" fontId="0" fillId="2" borderId="0" xfId="0" applyFill="1"/>
    <xf numFmtId="0" fontId="13" fillId="2" borderId="15" xfId="0" applyFont="1" applyFill="1" applyBorder="1" applyAlignment="1">
      <alignment horizontal="center"/>
    </xf>
    <xf numFmtId="0" fontId="10" fillId="0" borderId="1" xfId="0" applyFont="1" applyBorder="1"/>
    <xf numFmtId="0" fontId="10" fillId="0" borderId="18" xfId="0" applyFont="1" applyBorder="1"/>
    <xf numFmtId="0" fontId="0" fillId="0" borderId="2" xfId="0" applyBorder="1" applyAlignment="1">
      <alignment horizontal="center"/>
    </xf>
    <xf numFmtId="0" fontId="0" fillId="0" borderId="34" xfId="0" applyBorder="1" applyAlignment="1">
      <alignment horizontal="center" vertical="center"/>
    </xf>
    <xf numFmtId="0" fontId="10" fillId="0" borderId="13" xfId="0" applyFont="1" applyBorder="1"/>
    <xf numFmtId="0" fontId="10" fillId="0" borderId="20" xfId="0" applyFont="1" applyBorder="1"/>
    <xf numFmtId="0" fontId="0" fillId="0" borderId="35" xfId="0" applyBorder="1" applyAlignment="1">
      <alignment horizontal="center"/>
    </xf>
    <xf numFmtId="0" fontId="0" fillId="0" borderId="13" xfId="0" applyBorder="1" applyAlignment="1">
      <alignment horizontal="center"/>
    </xf>
    <xf numFmtId="0" fontId="10" fillId="0" borderId="36" xfId="0" applyFont="1" applyBorder="1"/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10" fillId="0" borderId="19" xfId="0" applyFont="1" applyBorder="1"/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10" fillId="14" borderId="19" xfId="0" applyFont="1" applyFill="1" applyBorder="1"/>
    <xf numFmtId="0" fontId="0" fillId="14" borderId="10" xfId="0" applyFill="1" applyBorder="1" applyAlignment="1">
      <alignment horizontal="center"/>
    </xf>
    <xf numFmtId="0" fontId="10" fillId="19" borderId="19" xfId="0" applyFont="1" applyFill="1" applyBorder="1"/>
    <xf numFmtId="0" fontId="10" fillId="20" borderId="19" xfId="0" applyFont="1" applyFill="1" applyBorder="1"/>
    <xf numFmtId="0" fontId="0" fillId="21" borderId="9" xfId="0" applyFill="1" applyBorder="1" applyAlignment="1">
      <alignment horizontal="center"/>
    </xf>
    <xf numFmtId="0" fontId="10" fillId="0" borderId="19" xfId="0" applyFont="1" applyFill="1" applyBorder="1"/>
    <xf numFmtId="0" fontId="0" fillId="14" borderId="9" xfId="0" applyFill="1" applyBorder="1" applyAlignment="1">
      <alignment horizontal="center"/>
    </xf>
    <xf numFmtId="0" fontId="10" fillId="22" borderId="19" xfId="0" applyFont="1" applyFill="1" applyBorder="1"/>
    <xf numFmtId="0" fontId="0" fillId="22" borderId="9" xfId="0" applyFill="1" applyBorder="1" applyAlignment="1">
      <alignment horizontal="center"/>
    </xf>
    <xf numFmtId="0" fontId="10" fillId="2" borderId="19" xfId="0" applyFont="1" applyFill="1" applyBorder="1"/>
    <xf numFmtId="0" fontId="0" fillId="2" borderId="10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3" fillId="2" borderId="31" xfId="0" applyFont="1" applyFill="1" applyBorder="1" applyAlignment="1">
      <alignment horizont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4" xfId="0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9" xfId="0" applyBorder="1" applyAlignment="1">
      <alignment horizontal="center" vertical="center"/>
    </xf>
    <xf numFmtId="10" fontId="14" fillId="23" borderId="41" xfId="0" applyNumberFormat="1" applyFont="1" applyFill="1" applyBorder="1" applyAlignment="1">
      <alignment horizontal="center"/>
    </xf>
    <xf numFmtId="0" fontId="0" fillId="24" borderId="42" xfId="0" applyFill="1" applyBorder="1" applyAlignment="1">
      <alignment horizontal="center"/>
    </xf>
    <xf numFmtId="10" fontId="14" fillId="23" borderId="24" xfId="0" applyNumberFormat="1" applyFont="1" applyFill="1" applyBorder="1" applyAlignment="1">
      <alignment horizontal="center"/>
    </xf>
    <xf numFmtId="0" fontId="0" fillId="24" borderId="12" xfId="0" applyFill="1" applyBorder="1" applyAlignment="1">
      <alignment horizontal="center"/>
    </xf>
    <xf numFmtId="0" fontId="0" fillId="22" borderId="19" xfId="0" applyFill="1" applyBorder="1" applyAlignment="1">
      <alignment horizontal="center" vertical="center"/>
    </xf>
    <xf numFmtId="10" fontId="15" fillId="23" borderId="24" xfId="0" applyNumberFormat="1" applyFont="1" applyFill="1" applyBorder="1" applyAlignment="1">
      <alignment horizontal="center"/>
    </xf>
    <xf numFmtId="0" fontId="0" fillId="24" borderId="11" xfId="0" applyFill="1" applyBorder="1" applyAlignment="1">
      <alignment horizontal="center"/>
    </xf>
    <xf numFmtId="0" fontId="0" fillId="0" borderId="39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21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4" borderId="30" xfId="0" applyFill="1" applyBorder="1" applyAlignment="1">
      <alignment horizontal="center"/>
    </xf>
    <xf numFmtId="0" fontId="0" fillId="24" borderId="43" xfId="0" applyFill="1" applyBorder="1" applyAlignment="1">
      <alignment horizontal="center"/>
    </xf>
    <xf numFmtId="0" fontId="16" fillId="24" borderId="0" xfId="0" applyFont="1" applyFill="1" applyBorder="1" applyAlignment="1">
      <alignment horizontal="center"/>
    </xf>
    <xf numFmtId="0" fontId="0" fillId="24" borderId="0" xfId="0" applyFill="1" applyBorder="1" applyAlignment="1">
      <alignment horizontal="center"/>
    </xf>
    <xf numFmtId="0" fontId="0" fillId="24" borderId="44" xfId="0" applyFill="1" applyBorder="1" applyAlignment="1">
      <alignment horizontal="center"/>
    </xf>
    <xf numFmtId="0" fontId="0" fillId="24" borderId="28" xfId="0" applyFill="1" applyBorder="1" applyAlignment="1">
      <alignment horizontal="center"/>
    </xf>
    <xf numFmtId="0" fontId="0" fillId="24" borderId="45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0" borderId="36" xfId="0" applyBorder="1" applyAlignment="1">
      <alignment horizontal="center"/>
    </xf>
    <xf numFmtId="10" fontId="15" fillId="23" borderId="41" xfId="0" applyNumberFormat="1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9" xfId="0" applyFill="1" applyBorder="1" applyAlignment="1">
      <alignment horizontal="center"/>
    </xf>
    <xf numFmtId="10" fontId="17" fillId="23" borderId="24" xfId="0" applyNumberFormat="1" applyFont="1" applyFill="1" applyBorder="1" applyAlignment="1">
      <alignment horizontal="center"/>
    </xf>
    <xf numFmtId="0" fontId="0" fillId="14" borderId="19" xfId="0" applyFill="1" applyBorder="1" applyAlignment="1">
      <alignment horizontal="center"/>
    </xf>
    <xf numFmtId="0" fontId="0" fillId="22" borderId="19" xfId="0" applyFill="1" applyBorder="1" applyAlignment="1">
      <alignment horizontal="center"/>
    </xf>
    <xf numFmtId="10" fontId="18" fillId="23" borderId="24" xfId="0" applyNumberFormat="1" applyFont="1" applyFill="1" applyBorder="1" applyAlignment="1">
      <alignment horizontal="center"/>
    </xf>
    <xf numFmtId="0" fontId="14" fillId="2" borderId="24" xfId="0" applyFont="1" applyFill="1" applyBorder="1" applyAlignment="1">
      <alignment horizontal="center"/>
    </xf>
    <xf numFmtId="0" fontId="13" fillId="2" borderId="16" xfId="0" applyFont="1" applyFill="1" applyBorder="1" applyAlignment="1">
      <alignment horizontal="center"/>
    </xf>
    <xf numFmtId="0" fontId="11" fillId="14" borderId="0" xfId="0" applyFont="1" applyFill="1" applyAlignment="1">
      <alignment horizontal="center"/>
    </xf>
    <xf numFmtId="0" fontId="0" fillId="0" borderId="10" xfId="0" applyFill="1" applyBorder="1" applyAlignment="1">
      <alignment horizontal="center"/>
    </xf>
    <xf numFmtId="0" fontId="10" fillId="14" borderId="0" xfId="0" applyFont="1" applyFill="1" applyBorder="1"/>
    <xf numFmtId="0" fontId="0" fillId="14" borderId="0" xfId="0" applyFill="1" applyBorder="1" applyAlignment="1">
      <alignment horizontal="center"/>
    </xf>
    <xf numFmtId="0" fontId="19" fillId="14" borderId="46" xfId="0" applyFont="1" applyFill="1" applyBorder="1" applyAlignment="1">
      <alignment horizontal="center"/>
    </xf>
    <xf numFmtId="0" fontId="10" fillId="14" borderId="0" xfId="0" applyFont="1" applyFill="1"/>
    <xf numFmtId="0" fontId="11" fillId="14" borderId="0" xfId="0" applyFont="1" applyFill="1" applyAlignment="1">
      <alignment horizontal="right"/>
    </xf>
    <xf numFmtId="0" fontId="0" fillId="14" borderId="0" xfId="0" applyFill="1" applyAlignment="1">
      <alignment horizontal="center"/>
    </xf>
    <xf numFmtId="0" fontId="19" fillId="14" borderId="12" xfId="0" applyFont="1" applyFill="1" applyBorder="1" applyAlignment="1">
      <alignment horizontal="center"/>
    </xf>
    <xf numFmtId="0" fontId="0" fillId="14" borderId="14" xfId="0" applyFill="1" applyBorder="1" applyAlignment="1">
      <alignment horizontal="center"/>
    </xf>
    <xf numFmtId="0" fontId="0" fillId="22" borderId="0" xfId="0" applyFill="1" applyAlignment="1">
      <alignment horizontal="center"/>
    </xf>
    <xf numFmtId="0" fontId="20" fillId="14" borderId="0" xfId="0" applyFont="1" applyFill="1" applyAlignment="1">
      <alignment horizontal="left"/>
    </xf>
    <xf numFmtId="10" fontId="14" fillId="23" borderId="25" xfId="0" applyNumberFormat="1" applyFont="1" applyFill="1" applyBorder="1" applyAlignment="1">
      <alignment horizontal="center"/>
    </xf>
    <xf numFmtId="0" fontId="0" fillId="24" borderId="14" xfId="0" applyFill="1" applyBorder="1" applyAlignment="1">
      <alignment horizontal="center"/>
    </xf>
    <xf numFmtId="0" fontId="19" fillId="14" borderId="47" xfId="0" applyFont="1" applyFill="1" applyBorder="1" applyAlignment="1">
      <alignment horizontal="center"/>
    </xf>
    <xf numFmtId="10" fontId="21" fillId="14" borderId="48" xfId="0" applyNumberFormat="1" applyFont="1" applyFill="1" applyBorder="1" applyAlignment="1">
      <alignment horizontal="center"/>
    </xf>
    <xf numFmtId="0" fontId="21" fillId="14" borderId="0" xfId="0" applyFont="1" applyFill="1" applyBorder="1" applyAlignment="1">
      <alignment horizontal="center"/>
    </xf>
    <xf numFmtId="10" fontId="19" fillId="14" borderId="0" xfId="0" applyNumberFormat="1" applyFont="1" applyFill="1" applyBorder="1" applyAlignment="1">
      <alignment horizontal="center"/>
    </xf>
    <xf numFmtId="0" fontId="0" fillId="14" borderId="44" xfId="0" applyFill="1" applyBorder="1" applyAlignment="1">
      <alignment horizontal="center"/>
    </xf>
    <xf numFmtId="0" fontId="21" fillId="14" borderId="0" xfId="0" applyFont="1" applyFill="1" applyAlignment="1">
      <alignment horizontal="center"/>
    </xf>
    <xf numFmtId="0" fontId="0" fillId="14" borderId="49" xfId="0" applyFill="1" applyBorder="1" applyAlignment="1">
      <alignment horizontal="center"/>
    </xf>
    <xf numFmtId="0" fontId="11" fillId="14" borderId="49" xfId="0" applyFont="1" applyFill="1" applyBorder="1" applyAlignment="1">
      <alignment horizontal="center"/>
    </xf>
    <xf numFmtId="10" fontId="22" fillId="25" borderId="26" xfId="0" applyNumberFormat="1" applyFont="1" applyFill="1" applyBorder="1" applyAlignment="1">
      <alignment horizontal="center"/>
    </xf>
    <xf numFmtId="0" fontId="16" fillId="14" borderId="0" xfId="0" applyFont="1" applyFill="1"/>
    <xf numFmtId="10" fontId="22" fillId="14" borderId="0" xfId="0" applyNumberFormat="1" applyFont="1" applyFill="1" applyBorder="1" applyAlignment="1">
      <alignment horizontal="center"/>
    </xf>
    <xf numFmtId="0" fontId="0" fillId="14" borderId="0" xfId="0" applyFill="1" applyAlignment="1">
      <alignment horizontal="left"/>
    </xf>
    <xf numFmtId="0" fontId="0" fillId="24" borderId="49" xfId="0" applyFill="1" applyBorder="1" applyAlignment="1">
      <alignment horizontal="center"/>
    </xf>
    <xf numFmtId="0" fontId="0" fillId="24" borderId="26" xfId="0" applyFill="1" applyBorder="1" applyAlignment="1">
      <alignment horizontal="center"/>
    </xf>
    <xf numFmtId="10" fontId="21" fillId="14" borderId="0" xfId="0" applyNumberFormat="1" applyFont="1" applyFill="1" applyAlignment="1">
      <alignment horizontal="center"/>
    </xf>
    <xf numFmtId="0" fontId="0" fillId="14" borderId="14" xfId="0" applyFill="1" applyBorder="1"/>
    <xf numFmtId="10" fontId="21" fillId="14" borderId="44" xfId="0" applyNumberFormat="1" applyFont="1" applyFill="1" applyBorder="1" applyAlignment="1">
      <alignment horizontal="center"/>
    </xf>
    <xf numFmtId="0" fontId="0" fillId="14" borderId="13" xfId="0" applyFill="1" applyBorder="1" applyAlignment="1">
      <alignment horizontal="center"/>
    </xf>
    <xf numFmtId="0" fontId="0" fillId="14" borderId="0" xfId="0" applyFill="1" applyBorder="1"/>
    <xf numFmtId="0" fontId="0" fillId="14" borderId="44" xfId="0" applyFill="1" applyBorder="1"/>
    <xf numFmtId="0" fontId="0" fillId="14" borderId="49" xfId="0" applyFill="1" applyBorder="1"/>
    <xf numFmtId="10" fontId="4" fillId="25" borderId="26" xfId="0" applyNumberFormat="1" applyFont="1" applyFill="1" applyBorder="1" applyAlignment="1">
      <alignment horizontal="center"/>
    </xf>
    <xf numFmtId="0" fontId="0" fillId="14" borderId="20" xfId="0" applyFill="1" applyBorder="1" applyAlignment="1">
      <alignment horizontal="center"/>
    </xf>
  </cellXfs>
  <cellStyles count="49">
    <cellStyle name="Normal" xfId="0" builtinId="0"/>
    <cellStyle name="60% - Accent6" xfId="1" builtinId="52"/>
    <cellStyle name="40% - Accent6" xfId="2" builtinId="51"/>
    <cellStyle name="60% - Accent5" xfId="3" builtinId="48"/>
    <cellStyle name="Accent6" xfId="4" builtinId="49"/>
    <cellStyle name="40% - Accent5" xfId="5" builtinId="47"/>
    <cellStyle name="20% - Accent5" xfId="6" builtinId="46"/>
    <cellStyle name="60% - Accent4" xfId="7" builtinId="44"/>
    <cellStyle name="Accent5" xfId="8" builtinId="45"/>
    <cellStyle name="40% - Accent4" xfId="9" builtinId="43"/>
    <cellStyle name="Accent4" xfId="10" builtinId="41"/>
    <cellStyle name="Linked Cell" xfId="11" builtinId="24"/>
    <cellStyle name="40% - Accent3" xfId="12" builtinId="39"/>
    <cellStyle name="60% - Accent2" xfId="13" builtinId="36"/>
    <cellStyle name="Accent3" xfId="14" builtinId="37"/>
    <cellStyle name="40% - Accent2" xfId="15" builtinId="35"/>
    <cellStyle name="20% - Accent2" xfId="16" builtinId="34"/>
    <cellStyle name="Accent2" xfId="17" builtinId="33"/>
    <cellStyle name="40% - Accent1" xfId="18" builtinId="31"/>
    <cellStyle name="20% - Accent1" xfId="19" builtinId="30"/>
    <cellStyle name="Accent1" xfId="20" builtinId="29"/>
    <cellStyle name="Neutral" xfId="21" builtinId="28"/>
    <cellStyle name="60% - Accent1" xfId="22" builtinId="32"/>
    <cellStyle name="Bad" xfId="23" builtinId="27"/>
    <cellStyle name="20% - Accent4" xfId="24" builtinId="42"/>
    <cellStyle name="Total" xfId="25" builtinId="25"/>
    <cellStyle name="Output" xfId="26" builtinId="21"/>
    <cellStyle name="Currency" xfId="27" builtinId="4"/>
    <cellStyle name="20% - Accent3" xfId="28" builtinId="38"/>
    <cellStyle name="Note" xfId="29" builtinId="10"/>
    <cellStyle name="Input" xfId="30" builtinId="20"/>
    <cellStyle name="Heading 4" xfId="31" builtinId="19"/>
    <cellStyle name="Calculation" xfId="32" builtinId="22"/>
    <cellStyle name="Good" xfId="33" builtinId="26"/>
    <cellStyle name="Heading 3" xfId="34" builtinId="18"/>
    <cellStyle name="CExplanatory Text" xfId="35" builtinId="53"/>
    <cellStyle name="Heading 1" xfId="36" builtinId="16"/>
    <cellStyle name="Comma [0]" xfId="37" builtinId="6"/>
    <cellStyle name="20% - Accent6" xfId="38" builtinId="50"/>
    <cellStyle name="Title" xfId="39" builtinId="15"/>
    <cellStyle name="Currency [0]" xfId="40" builtinId="7"/>
    <cellStyle name="Warning Text" xfId="41" builtinId="11"/>
    <cellStyle name="Followed Hyperlink" xfId="42" builtinId="9"/>
    <cellStyle name="Heading 2" xfId="43" builtinId="17"/>
    <cellStyle name="Comma" xfId="44" builtinId="3"/>
    <cellStyle name="Check Cell" xfId="45" builtinId="23"/>
    <cellStyle name="60% - Accent3" xfId="46" builtinId="40"/>
    <cellStyle name="Percent" xfId="47" builtinId="5"/>
    <cellStyle name="Hyperlink" xfId="48" builtinId="8"/>
  </cellStyles>
  <dxfs count="3">
    <dxf>
      <font>
        <color theme="0"/>
      </font>
      <fill>
        <patternFill patternType="solid">
          <fgColor theme="0"/>
          <bgColor theme="0"/>
        </patternFill>
      </fill>
    </dxf>
    <dxf>
      <font>
        <color auto="1"/>
      </font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</dxfs>
  <tableStyles count="0" defaultTableStyle="TableStyleMedium2" defaultPivotStyle="PivotStyleLight16"/>
  <colors>
    <mruColors>
      <color rgb="00FF99FF"/>
      <color rgb="00FF00FF"/>
      <color rgb="00FF9966"/>
      <color rgb="00CC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7"/>
  <sheetViews>
    <sheetView tabSelected="1" workbookViewId="0">
      <pane xSplit="3" ySplit="3" topLeftCell="D28" activePane="bottomRight" state="frozen"/>
      <selection/>
      <selection pane="topRight"/>
      <selection pane="bottomLeft"/>
      <selection pane="bottomRight" activeCell="J18" sqref="J18"/>
    </sheetView>
  </sheetViews>
  <sheetFormatPr defaultColWidth="11" defaultRowHeight="14.25"/>
  <cols>
    <col min="1" max="1" width="6.85833333333333" style="118" customWidth="1"/>
    <col min="2" max="2" width="39.8583333333333" style="118" customWidth="1"/>
    <col min="3" max="3" width="5.14166666666667" style="119" customWidth="1"/>
    <col min="4" max="7" width="10.425" style="119" customWidth="1"/>
    <col min="8" max="19" width="10.425" customWidth="1"/>
    <col min="20" max="20" width="13.1416666666667" style="120" customWidth="1"/>
  </cols>
  <sheetData>
    <row r="1" ht="26.25" spans="1:19">
      <c r="A1" s="121"/>
      <c r="B1" s="122" t="s">
        <v>0</v>
      </c>
      <c r="C1" s="123"/>
      <c r="D1" s="124" t="s">
        <v>1</v>
      </c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89"/>
    </row>
    <row r="2" ht="42.75" customHeight="1" spans="1:20">
      <c r="A2" s="125"/>
      <c r="B2" s="126"/>
      <c r="C2" s="127"/>
      <c r="D2" s="128">
        <v>2021</v>
      </c>
      <c r="E2" s="153"/>
      <c r="F2" s="153"/>
      <c r="G2" s="154"/>
      <c r="H2" s="155" t="s">
        <v>2</v>
      </c>
      <c r="I2" s="167"/>
      <c r="J2" s="167"/>
      <c r="K2" s="168"/>
      <c r="L2" s="128">
        <v>2010</v>
      </c>
      <c r="M2" s="167"/>
      <c r="N2" s="167"/>
      <c r="O2" s="168"/>
      <c r="P2" s="128" t="s">
        <v>3</v>
      </c>
      <c r="Q2" s="167"/>
      <c r="R2" s="167"/>
      <c r="S2" s="168"/>
      <c r="T2" s="190"/>
    </row>
    <row r="3" ht="15" spans="1:20">
      <c r="A3" s="129" t="s">
        <v>4</v>
      </c>
      <c r="B3" s="130" t="s">
        <v>5</v>
      </c>
      <c r="C3" s="131" t="s">
        <v>6</v>
      </c>
      <c r="D3" s="132" t="s">
        <v>7</v>
      </c>
      <c r="E3" s="156" t="s">
        <v>8</v>
      </c>
      <c r="F3" s="156" t="s">
        <v>9</v>
      </c>
      <c r="G3" s="157" t="s">
        <v>10</v>
      </c>
      <c r="H3" s="158" t="s">
        <v>7</v>
      </c>
      <c r="I3" s="169" t="s">
        <v>8</v>
      </c>
      <c r="J3" s="169" t="s">
        <v>9</v>
      </c>
      <c r="K3" s="170" t="s">
        <v>10</v>
      </c>
      <c r="L3" s="132" t="s">
        <v>7</v>
      </c>
      <c r="M3" s="156" t="s">
        <v>8</v>
      </c>
      <c r="N3" s="156" t="s">
        <v>9</v>
      </c>
      <c r="O3" s="157" t="s">
        <v>10</v>
      </c>
      <c r="P3" s="132" t="s">
        <v>7</v>
      </c>
      <c r="Q3" s="156" t="s">
        <v>8</v>
      </c>
      <c r="R3" s="156" t="s">
        <v>9</v>
      </c>
      <c r="S3" s="157" t="s">
        <v>10</v>
      </c>
      <c r="T3" s="190"/>
    </row>
    <row r="4" spans="1:20">
      <c r="A4" s="133" t="s">
        <v>11</v>
      </c>
      <c r="B4" s="133" t="s">
        <v>12</v>
      </c>
      <c r="C4" s="134">
        <v>300</v>
      </c>
      <c r="D4" s="135">
        <v>18122</v>
      </c>
      <c r="E4" s="159">
        <v>229</v>
      </c>
      <c r="F4" s="159">
        <v>31</v>
      </c>
      <c r="G4" s="160">
        <f>1-(F4/E4)</f>
        <v>0.864628820960699</v>
      </c>
      <c r="H4" s="161"/>
      <c r="I4" s="171"/>
      <c r="J4" s="171"/>
      <c r="K4" s="172"/>
      <c r="L4" s="135">
        <v>19043</v>
      </c>
      <c r="M4" s="180">
        <v>250</v>
      </c>
      <c r="N4" s="180">
        <v>41</v>
      </c>
      <c r="O4" s="181">
        <f>1-(N4/M4)</f>
        <v>0.836</v>
      </c>
      <c r="P4" s="135">
        <f t="shared" ref="P4:P35" si="0">D4+H4+L4</f>
        <v>37165</v>
      </c>
      <c r="Q4" s="180">
        <f t="shared" ref="Q4:Q35" si="1">E4+I4+M4</f>
        <v>479</v>
      </c>
      <c r="R4" s="180">
        <f t="shared" ref="R4:R35" si="2">F4+J4+N4</f>
        <v>72</v>
      </c>
      <c r="S4" s="181">
        <f>1-(R4/Q4)</f>
        <v>0.849686847599165</v>
      </c>
      <c r="T4" s="190"/>
    </row>
    <row r="5" spans="1:20">
      <c r="A5" s="136" t="s">
        <v>13</v>
      </c>
      <c r="B5" s="136" t="s">
        <v>14</v>
      </c>
      <c r="C5" s="137">
        <v>300</v>
      </c>
      <c r="D5" s="138">
        <v>798</v>
      </c>
      <c r="E5" s="159">
        <v>65</v>
      </c>
      <c r="F5" s="159">
        <v>5.5</v>
      </c>
      <c r="G5" s="162">
        <f t="shared" ref="G5:G56" si="3">1-(F5/E5)</f>
        <v>0.915384615384615</v>
      </c>
      <c r="H5" s="163"/>
      <c r="I5" s="173"/>
      <c r="J5" s="174"/>
      <c r="K5" s="175"/>
      <c r="L5" s="138">
        <v>811</v>
      </c>
      <c r="M5" s="182">
        <v>70</v>
      </c>
      <c r="N5" s="182">
        <v>9.5</v>
      </c>
      <c r="O5" s="162">
        <f t="shared" ref="O5:O56" si="4">1-(N5/M5)</f>
        <v>0.864285714285714</v>
      </c>
      <c r="P5" s="138">
        <f t="shared" si="0"/>
        <v>1609</v>
      </c>
      <c r="Q5" s="182">
        <f t="shared" si="1"/>
        <v>135</v>
      </c>
      <c r="R5" s="182">
        <f t="shared" si="2"/>
        <v>15</v>
      </c>
      <c r="S5" s="162">
        <f t="shared" ref="S5:S61" si="5">1-(R5/Q5)</f>
        <v>0.888888888888889</v>
      </c>
      <c r="T5" s="190"/>
    </row>
    <row r="6" spans="1:20">
      <c r="A6" s="136" t="s">
        <v>15</v>
      </c>
      <c r="B6" s="136" t="s">
        <v>16</v>
      </c>
      <c r="C6" s="137">
        <v>300</v>
      </c>
      <c r="D6" s="138">
        <v>8013</v>
      </c>
      <c r="E6" s="159">
        <v>247</v>
      </c>
      <c r="F6" s="159">
        <v>9.25</v>
      </c>
      <c r="G6" s="162">
        <f t="shared" si="3"/>
        <v>0.962550607287449</v>
      </c>
      <c r="H6" s="163"/>
      <c r="I6" s="174"/>
      <c r="J6" s="174"/>
      <c r="K6" s="175"/>
      <c r="L6" s="139">
        <v>8127</v>
      </c>
      <c r="M6" s="183">
        <v>252</v>
      </c>
      <c r="N6" s="183">
        <v>11.25</v>
      </c>
      <c r="O6" s="162">
        <f t="shared" si="4"/>
        <v>0.955357142857143</v>
      </c>
      <c r="P6" s="138">
        <f t="shared" si="0"/>
        <v>16140</v>
      </c>
      <c r="Q6" s="182">
        <f t="shared" si="1"/>
        <v>499</v>
      </c>
      <c r="R6" s="182">
        <f t="shared" si="2"/>
        <v>20.5</v>
      </c>
      <c r="S6" s="162">
        <f t="shared" si="5"/>
        <v>0.958917835671343</v>
      </c>
      <c r="T6" s="190"/>
    </row>
    <row r="7" spans="1:20">
      <c r="A7" s="136" t="s">
        <v>17</v>
      </c>
      <c r="B7" s="136" t="s">
        <v>18</v>
      </c>
      <c r="C7" s="137">
        <v>300</v>
      </c>
      <c r="D7" s="138">
        <v>335</v>
      </c>
      <c r="E7" s="159">
        <v>40</v>
      </c>
      <c r="F7" s="159">
        <v>2.5</v>
      </c>
      <c r="G7" s="162">
        <f t="shared" si="3"/>
        <v>0.9375</v>
      </c>
      <c r="H7" s="163"/>
      <c r="I7" s="174"/>
      <c r="J7" s="174"/>
      <c r="K7" s="175"/>
      <c r="L7" s="139">
        <v>270</v>
      </c>
      <c r="M7" s="183">
        <v>38</v>
      </c>
      <c r="N7" s="183">
        <v>6</v>
      </c>
      <c r="O7" s="165">
        <f t="shared" si="4"/>
        <v>0.842105263157895</v>
      </c>
      <c r="P7" s="138">
        <f t="shared" si="0"/>
        <v>605</v>
      </c>
      <c r="Q7" s="182">
        <f t="shared" si="1"/>
        <v>78</v>
      </c>
      <c r="R7" s="182">
        <f t="shared" si="2"/>
        <v>8.5</v>
      </c>
      <c r="S7" s="162">
        <f t="shared" si="5"/>
        <v>0.891025641025641</v>
      </c>
      <c r="T7" s="190"/>
    </row>
    <row r="8" spans="1:20">
      <c r="A8" s="136" t="s">
        <v>19</v>
      </c>
      <c r="B8" s="136" t="s">
        <v>20</v>
      </c>
      <c r="C8" s="137">
        <v>300</v>
      </c>
      <c r="D8" s="139">
        <v>481</v>
      </c>
      <c r="E8" s="159">
        <v>47</v>
      </c>
      <c r="F8" s="159">
        <v>3</v>
      </c>
      <c r="G8" s="162">
        <f t="shared" si="3"/>
        <v>0.936170212765957</v>
      </c>
      <c r="H8" s="163"/>
      <c r="I8" s="174"/>
      <c r="J8" s="174"/>
      <c r="K8" s="175"/>
      <c r="L8" s="139">
        <v>448</v>
      </c>
      <c r="M8" s="183">
        <v>45</v>
      </c>
      <c r="N8" s="183">
        <v>4.5</v>
      </c>
      <c r="O8" s="162">
        <f t="shared" si="4"/>
        <v>0.9</v>
      </c>
      <c r="P8" s="138">
        <f t="shared" si="0"/>
        <v>929</v>
      </c>
      <c r="Q8" s="182">
        <f t="shared" si="1"/>
        <v>92</v>
      </c>
      <c r="R8" s="182">
        <f t="shared" si="2"/>
        <v>7.5</v>
      </c>
      <c r="S8" s="162">
        <f t="shared" si="5"/>
        <v>0.918478260869565</v>
      </c>
      <c r="T8" s="190"/>
    </row>
    <row r="9" spans="1:20">
      <c r="A9" s="140" t="s">
        <v>21</v>
      </c>
      <c r="B9" s="140" t="s">
        <v>22</v>
      </c>
      <c r="C9" s="137">
        <v>300</v>
      </c>
      <c r="D9" s="139">
        <v>2385</v>
      </c>
      <c r="E9" s="159">
        <v>208</v>
      </c>
      <c r="F9" s="159">
        <v>22.25</v>
      </c>
      <c r="G9" s="162">
        <f t="shared" si="3"/>
        <v>0.893028846153846</v>
      </c>
      <c r="H9" s="163"/>
      <c r="I9" s="174"/>
      <c r="J9" s="174"/>
      <c r="K9" s="175"/>
      <c r="L9" s="139">
        <v>2445</v>
      </c>
      <c r="M9" s="183">
        <v>225</v>
      </c>
      <c r="N9" s="183">
        <v>37</v>
      </c>
      <c r="O9" s="165">
        <f t="shared" si="4"/>
        <v>0.835555555555556</v>
      </c>
      <c r="P9" s="138">
        <f t="shared" si="0"/>
        <v>4830</v>
      </c>
      <c r="Q9" s="182">
        <f t="shared" si="1"/>
        <v>433</v>
      </c>
      <c r="R9" s="182">
        <f t="shared" si="2"/>
        <v>59.25</v>
      </c>
      <c r="S9" s="162">
        <f t="shared" si="5"/>
        <v>0.863163972286374</v>
      </c>
      <c r="T9" s="190"/>
    </row>
    <row r="10" spans="1:20">
      <c r="A10" s="136" t="s">
        <v>23</v>
      </c>
      <c r="B10" s="136" t="s">
        <v>24</v>
      </c>
      <c r="C10" s="137">
        <v>300</v>
      </c>
      <c r="D10" s="139">
        <v>14557</v>
      </c>
      <c r="E10" s="159">
        <v>239</v>
      </c>
      <c r="F10" s="159">
        <v>24.5</v>
      </c>
      <c r="G10" s="162">
        <f t="shared" si="3"/>
        <v>0.897489539748954</v>
      </c>
      <c r="H10" s="163"/>
      <c r="I10" s="174"/>
      <c r="J10" s="174"/>
      <c r="K10" s="175"/>
      <c r="L10" s="139">
        <v>14056</v>
      </c>
      <c r="M10" s="183">
        <v>245</v>
      </c>
      <c r="N10" s="183">
        <v>23.75</v>
      </c>
      <c r="O10" s="162">
        <f t="shared" si="4"/>
        <v>0.903061224489796</v>
      </c>
      <c r="P10" s="138">
        <f t="shared" si="0"/>
        <v>28613</v>
      </c>
      <c r="Q10" s="182">
        <f t="shared" si="1"/>
        <v>484</v>
      </c>
      <c r="R10" s="182">
        <f t="shared" si="2"/>
        <v>48.25</v>
      </c>
      <c r="S10" s="162">
        <f t="shared" si="5"/>
        <v>0.900309917355372</v>
      </c>
      <c r="T10" s="190"/>
    </row>
    <row r="11" spans="1:20">
      <c r="A11" s="136" t="s">
        <v>25</v>
      </c>
      <c r="B11" s="136" t="s">
        <v>26</v>
      </c>
      <c r="C11" s="137">
        <v>300</v>
      </c>
      <c r="D11" s="139">
        <v>3365</v>
      </c>
      <c r="E11" s="159">
        <v>286</v>
      </c>
      <c r="F11" s="159">
        <v>22.25</v>
      </c>
      <c r="G11" s="162">
        <f t="shared" si="3"/>
        <v>0.922202797202797</v>
      </c>
      <c r="H11" s="163"/>
      <c r="I11" s="174"/>
      <c r="J11" s="174"/>
      <c r="K11" s="175"/>
      <c r="L11" s="139">
        <v>983</v>
      </c>
      <c r="M11" s="183">
        <v>101</v>
      </c>
      <c r="N11" s="183">
        <v>15.75</v>
      </c>
      <c r="O11" s="165">
        <f t="shared" si="4"/>
        <v>0.844059405940594</v>
      </c>
      <c r="P11" s="138">
        <f t="shared" si="0"/>
        <v>4348</v>
      </c>
      <c r="Q11" s="182">
        <f t="shared" si="1"/>
        <v>387</v>
      </c>
      <c r="R11" s="182">
        <f t="shared" si="2"/>
        <v>38</v>
      </c>
      <c r="S11" s="162">
        <f t="shared" si="5"/>
        <v>0.901808785529716</v>
      </c>
      <c r="T11" s="190"/>
    </row>
    <row r="12" spans="1:20">
      <c r="A12" s="140" t="s">
        <v>27</v>
      </c>
      <c r="B12" s="136" t="s">
        <v>28</v>
      </c>
      <c r="C12" s="141">
        <v>300</v>
      </c>
      <c r="D12" s="139">
        <v>2049</v>
      </c>
      <c r="E12" s="159">
        <v>165</v>
      </c>
      <c r="F12" s="159">
        <v>14</v>
      </c>
      <c r="G12" s="162">
        <f t="shared" si="3"/>
        <v>0.915151515151515</v>
      </c>
      <c r="H12" s="163"/>
      <c r="I12" s="174"/>
      <c r="J12" s="174"/>
      <c r="K12" s="175"/>
      <c r="L12" s="138">
        <v>2129</v>
      </c>
      <c r="M12" s="182">
        <v>172</v>
      </c>
      <c r="N12" s="182">
        <v>19.5</v>
      </c>
      <c r="O12" s="162">
        <f t="shared" si="4"/>
        <v>0.886627906976744</v>
      </c>
      <c r="P12" s="138">
        <f t="shared" si="0"/>
        <v>4178</v>
      </c>
      <c r="Q12" s="182">
        <f t="shared" si="1"/>
        <v>337</v>
      </c>
      <c r="R12" s="182">
        <f t="shared" si="2"/>
        <v>33.5</v>
      </c>
      <c r="S12" s="162">
        <f t="shared" si="5"/>
        <v>0.900593471810089</v>
      </c>
      <c r="T12" s="190"/>
    </row>
    <row r="13" spans="1:20">
      <c r="A13" s="140" t="s">
        <v>29</v>
      </c>
      <c r="B13" s="136" t="s">
        <v>30</v>
      </c>
      <c r="C13" s="141">
        <v>300</v>
      </c>
      <c r="D13" s="139">
        <v>1475</v>
      </c>
      <c r="E13" s="159">
        <v>158</v>
      </c>
      <c r="F13" s="159">
        <v>20.25</v>
      </c>
      <c r="G13" s="162">
        <f t="shared" si="3"/>
        <v>0.871835443037975</v>
      </c>
      <c r="H13" s="163"/>
      <c r="I13" s="174"/>
      <c r="J13" s="174"/>
      <c r="K13" s="175"/>
      <c r="L13" s="139">
        <v>1960</v>
      </c>
      <c r="M13" s="183">
        <v>205</v>
      </c>
      <c r="N13" s="183">
        <v>25.75</v>
      </c>
      <c r="O13" s="162">
        <f t="shared" si="4"/>
        <v>0.874390243902439</v>
      </c>
      <c r="P13" s="138">
        <f t="shared" si="0"/>
        <v>3435</v>
      </c>
      <c r="Q13" s="182">
        <f t="shared" si="1"/>
        <v>363</v>
      </c>
      <c r="R13" s="182">
        <f t="shared" si="2"/>
        <v>46</v>
      </c>
      <c r="S13" s="162">
        <f t="shared" si="5"/>
        <v>0.873278236914601</v>
      </c>
      <c r="T13" s="190"/>
    </row>
    <row r="14" spans="1:20">
      <c r="A14" s="140" t="s">
        <v>31</v>
      </c>
      <c r="B14" s="136" t="s">
        <v>32</v>
      </c>
      <c r="C14" s="141">
        <v>300</v>
      </c>
      <c r="D14" s="139">
        <v>17475</v>
      </c>
      <c r="E14" s="159">
        <v>237</v>
      </c>
      <c r="F14" s="159">
        <v>22.5</v>
      </c>
      <c r="G14" s="162">
        <f t="shared" si="3"/>
        <v>0.90506329113924</v>
      </c>
      <c r="H14" s="163"/>
      <c r="I14" s="174"/>
      <c r="J14" s="174"/>
      <c r="K14" s="175"/>
      <c r="L14" s="139">
        <v>17490</v>
      </c>
      <c r="M14" s="183">
        <v>245</v>
      </c>
      <c r="N14" s="183">
        <v>32.5</v>
      </c>
      <c r="O14" s="162">
        <f t="shared" si="4"/>
        <v>0.86734693877551</v>
      </c>
      <c r="P14" s="138">
        <f t="shared" si="0"/>
        <v>34965</v>
      </c>
      <c r="Q14" s="182">
        <f t="shared" si="1"/>
        <v>482</v>
      </c>
      <c r="R14" s="182">
        <f t="shared" si="2"/>
        <v>55</v>
      </c>
      <c r="S14" s="162">
        <f t="shared" si="5"/>
        <v>0.885892116182573</v>
      </c>
      <c r="T14" s="190"/>
    </row>
    <row r="15" spans="1:20">
      <c r="A15" s="140" t="s">
        <v>33</v>
      </c>
      <c r="B15" s="136" t="s">
        <v>34</v>
      </c>
      <c r="C15" s="141">
        <v>300</v>
      </c>
      <c r="D15" s="139">
        <v>48</v>
      </c>
      <c r="E15" s="159">
        <v>31</v>
      </c>
      <c r="F15" s="159">
        <v>3</v>
      </c>
      <c r="G15" s="162">
        <f t="shared" si="3"/>
        <v>0.903225806451613</v>
      </c>
      <c r="H15" s="163"/>
      <c r="I15" s="174"/>
      <c r="J15" s="174"/>
      <c r="K15" s="175"/>
      <c r="L15" s="139">
        <v>47</v>
      </c>
      <c r="M15" s="183">
        <v>30</v>
      </c>
      <c r="N15" s="183">
        <v>5.5</v>
      </c>
      <c r="O15" s="184">
        <f t="shared" si="4"/>
        <v>0.816666666666667</v>
      </c>
      <c r="P15" s="139">
        <f t="shared" si="0"/>
        <v>95</v>
      </c>
      <c r="Q15" s="183">
        <f t="shared" si="1"/>
        <v>61</v>
      </c>
      <c r="R15" s="183">
        <f t="shared" si="2"/>
        <v>8.5</v>
      </c>
      <c r="S15" s="162">
        <f t="shared" si="5"/>
        <v>0.860655737704918</v>
      </c>
      <c r="T15" s="190"/>
    </row>
    <row r="16" spans="1:20">
      <c r="A16" s="142" t="s">
        <v>35</v>
      </c>
      <c r="B16" s="143" t="s">
        <v>36</v>
      </c>
      <c r="C16" s="141">
        <v>300</v>
      </c>
      <c r="D16" s="144">
        <v>0</v>
      </c>
      <c r="E16" s="144">
        <v>0</v>
      </c>
      <c r="F16" s="144">
        <v>0</v>
      </c>
      <c r="G16" s="144"/>
      <c r="H16" s="163"/>
      <c r="I16" s="174"/>
      <c r="J16" s="174"/>
      <c r="K16" s="175"/>
      <c r="L16" s="144">
        <v>0</v>
      </c>
      <c r="M16" s="144">
        <v>0</v>
      </c>
      <c r="N16" s="144">
        <v>0</v>
      </c>
      <c r="O16" s="144"/>
      <c r="P16" s="144">
        <v>0</v>
      </c>
      <c r="Q16" s="144">
        <v>0</v>
      </c>
      <c r="R16" s="144">
        <v>0</v>
      </c>
      <c r="S16" s="144"/>
      <c r="T16" s="190"/>
    </row>
    <row r="17" spans="1:20">
      <c r="A17" s="145" t="s">
        <v>37</v>
      </c>
      <c r="B17" s="145" t="s">
        <v>38</v>
      </c>
      <c r="C17" s="141">
        <v>300</v>
      </c>
      <c r="D17" s="139">
        <v>27</v>
      </c>
      <c r="E17" s="159">
        <v>20</v>
      </c>
      <c r="F17" s="159">
        <v>1</v>
      </c>
      <c r="G17" s="162">
        <f t="shared" si="3"/>
        <v>0.95</v>
      </c>
      <c r="H17" s="163"/>
      <c r="I17" s="174"/>
      <c r="J17" s="174"/>
      <c r="K17" s="175"/>
      <c r="L17" s="139">
        <v>27</v>
      </c>
      <c r="M17" s="183">
        <v>20</v>
      </c>
      <c r="N17" s="183">
        <v>0.5</v>
      </c>
      <c r="O17" s="162">
        <f t="shared" si="4"/>
        <v>0.975</v>
      </c>
      <c r="P17" s="139">
        <f t="shared" si="0"/>
        <v>54</v>
      </c>
      <c r="Q17" s="183">
        <f t="shared" si="1"/>
        <v>40</v>
      </c>
      <c r="R17" s="183">
        <f t="shared" si="2"/>
        <v>1.5</v>
      </c>
      <c r="S17" s="162">
        <f t="shared" si="5"/>
        <v>0.9625</v>
      </c>
      <c r="T17" s="190"/>
    </row>
    <row r="18" spans="1:20">
      <c r="A18" s="140" t="s">
        <v>39</v>
      </c>
      <c r="B18" s="136" t="s">
        <v>40</v>
      </c>
      <c r="C18" s="141">
        <v>300</v>
      </c>
      <c r="D18" s="139">
        <v>2094</v>
      </c>
      <c r="E18" s="159">
        <v>176</v>
      </c>
      <c r="F18" s="159">
        <v>12.75</v>
      </c>
      <c r="G18" s="162">
        <f t="shared" si="3"/>
        <v>0.927556818181818</v>
      </c>
      <c r="H18" s="163"/>
      <c r="I18" s="174"/>
      <c r="J18" s="174"/>
      <c r="K18" s="175"/>
      <c r="L18" s="139">
        <v>2117</v>
      </c>
      <c r="M18" s="183">
        <v>177</v>
      </c>
      <c r="N18" s="183">
        <v>20.5</v>
      </c>
      <c r="O18" s="162">
        <f t="shared" si="4"/>
        <v>0.884180790960452</v>
      </c>
      <c r="P18" s="139">
        <f t="shared" si="0"/>
        <v>4211</v>
      </c>
      <c r="Q18" s="183">
        <f t="shared" si="1"/>
        <v>353</v>
      </c>
      <c r="R18" s="183">
        <f t="shared" si="2"/>
        <v>33.25</v>
      </c>
      <c r="S18" s="162">
        <f t="shared" si="5"/>
        <v>0.905807365439093</v>
      </c>
      <c r="T18" s="190"/>
    </row>
    <row r="19" spans="1:20">
      <c r="A19" s="140" t="s">
        <v>41</v>
      </c>
      <c r="B19" s="136" t="s">
        <v>42</v>
      </c>
      <c r="C19" s="141">
        <v>300</v>
      </c>
      <c r="D19" s="146">
        <v>7</v>
      </c>
      <c r="E19" s="159">
        <v>7</v>
      </c>
      <c r="F19" s="159">
        <v>1</v>
      </c>
      <c r="G19" s="162">
        <f t="shared" si="3"/>
        <v>0.857142857142857</v>
      </c>
      <c r="H19" s="163"/>
      <c r="I19" s="174"/>
      <c r="J19" s="174"/>
      <c r="K19" s="175"/>
      <c r="L19" s="146">
        <v>5</v>
      </c>
      <c r="M19" s="185">
        <v>5</v>
      </c>
      <c r="N19" s="185">
        <v>0</v>
      </c>
      <c r="O19" s="162">
        <f t="shared" si="4"/>
        <v>1</v>
      </c>
      <c r="P19" s="139">
        <f t="shared" ref="P19" si="6">D19+H19+L19</f>
        <v>12</v>
      </c>
      <c r="Q19" s="183">
        <f t="shared" ref="Q19" si="7">E19+I19+M19</f>
        <v>12</v>
      </c>
      <c r="R19" s="183">
        <f t="shared" ref="R19" si="8">F19+J19+N19</f>
        <v>1</v>
      </c>
      <c r="S19" s="162">
        <f t="shared" ref="S19" si="9">1-(R19/Q19)</f>
        <v>0.916666666666667</v>
      </c>
      <c r="T19" s="190"/>
    </row>
    <row r="20" spans="1:20">
      <c r="A20" s="147" t="s">
        <v>43</v>
      </c>
      <c r="B20" s="147" t="s">
        <v>44</v>
      </c>
      <c r="C20" s="141">
        <v>300</v>
      </c>
      <c r="D20" s="148">
        <v>7</v>
      </c>
      <c r="E20" s="164">
        <v>7</v>
      </c>
      <c r="F20" s="164">
        <v>0</v>
      </c>
      <c r="G20" s="162">
        <f t="shared" si="3"/>
        <v>1</v>
      </c>
      <c r="H20" s="163"/>
      <c r="I20" s="174"/>
      <c r="J20" s="174"/>
      <c r="K20" s="175"/>
      <c r="L20" s="148">
        <v>1</v>
      </c>
      <c r="M20" s="186">
        <v>1</v>
      </c>
      <c r="N20" s="186">
        <v>0</v>
      </c>
      <c r="O20" s="162">
        <f t="shared" si="4"/>
        <v>1</v>
      </c>
      <c r="P20" s="148">
        <f t="shared" si="0"/>
        <v>8</v>
      </c>
      <c r="Q20" s="186">
        <f t="shared" si="1"/>
        <v>8</v>
      </c>
      <c r="R20" s="186">
        <f t="shared" si="2"/>
        <v>0</v>
      </c>
      <c r="S20" s="162">
        <f t="shared" si="5"/>
        <v>1</v>
      </c>
      <c r="T20" s="190"/>
    </row>
    <row r="21" spans="1:20">
      <c r="A21" s="142" t="s">
        <v>45</v>
      </c>
      <c r="B21" s="143" t="s">
        <v>46</v>
      </c>
      <c r="C21" s="141">
        <v>300</v>
      </c>
      <c r="D21" s="144">
        <v>0</v>
      </c>
      <c r="E21" s="144">
        <v>0</v>
      </c>
      <c r="F21" s="144">
        <v>0</v>
      </c>
      <c r="G21" s="144"/>
      <c r="H21" s="163"/>
      <c r="I21" s="174"/>
      <c r="J21" s="174"/>
      <c r="K21" s="175"/>
      <c r="L21" s="144">
        <v>0</v>
      </c>
      <c r="M21" s="144">
        <v>0</v>
      </c>
      <c r="N21" s="144">
        <v>0</v>
      </c>
      <c r="O21" s="144"/>
      <c r="P21" s="144">
        <v>0</v>
      </c>
      <c r="Q21" s="144">
        <v>0</v>
      </c>
      <c r="R21" s="144">
        <v>0</v>
      </c>
      <c r="S21" s="144"/>
      <c r="T21" s="190"/>
    </row>
    <row r="22" spans="1:20">
      <c r="A22" s="140" t="s">
        <v>47</v>
      </c>
      <c r="B22" s="136" t="s">
        <v>48</v>
      </c>
      <c r="C22" s="141">
        <v>300</v>
      </c>
      <c r="D22" s="139">
        <v>814</v>
      </c>
      <c r="E22" s="159">
        <v>69</v>
      </c>
      <c r="F22" s="159">
        <v>4.25</v>
      </c>
      <c r="G22" s="162">
        <f t="shared" si="3"/>
        <v>0.938405797101449</v>
      </c>
      <c r="H22" s="163"/>
      <c r="I22" s="174"/>
      <c r="J22" s="174"/>
      <c r="K22" s="175"/>
      <c r="L22" s="139">
        <v>253</v>
      </c>
      <c r="M22" s="183">
        <v>36</v>
      </c>
      <c r="N22" s="183">
        <v>1</v>
      </c>
      <c r="O22" s="162">
        <f t="shared" si="4"/>
        <v>0.972222222222222</v>
      </c>
      <c r="P22" s="139">
        <f t="shared" si="0"/>
        <v>1067</v>
      </c>
      <c r="Q22" s="183">
        <f t="shared" si="1"/>
        <v>105</v>
      </c>
      <c r="R22" s="183">
        <f t="shared" si="2"/>
        <v>5.25</v>
      </c>
      <c r="S22" s="162">
        <f t="shared" si="5"/>
        <v>0.95</v>
      </c>
      <c r="T22" s="190"/>
    </row>
    <row r="23" spans="1:20">
      <c r="A23" s="140" t="s">
        <v>49</v>
      </c>
      <c r="B23" s="136" t="s">
        <v>50</v>
      </c>
      <c r="C23" s="141">
        <v>300</v>
      </c>
      <c r="D23" s="139">
        <v>992</v>
      </c>
      <c r="E23" s="159">
        <v>81</v>
      </c>
      <c r="F23" s="159">
        <v>8.75</v>
      </c>
      <c r="G23" s="162">
        <f t="shared" si="3"/>
        <v>0.891975308641975</v>
      </c>
      <c r="H23" s="163"/>
      <c r="I23" s="174"/>
      <c r="J23" s="174"/>
      <c r="K23" s="175"/>
      <c r="L23" s="139">
        <v>931</v>
      </c>
      <c r="M23" s="183">
        <v>76</v>
      </c>
      <c r="N23" s="183">
        <v>4.25</v>
      </c>
      <c r="O23" s="162">
        <f t="shared" si="4"/>
        <v>0.944078947368421</v>
      </c>
      <c r="P23" s="139">
        <f t="shared" si="0"/>
        <v>1923</v>
      </c>
      <c r="Q23" s="183">
        <f t="shared" si="1"/>
        <v>157</v>
      </c>
      <c r="R23" s="183">
        <f t="shared" si="2"/>
        <v>13</v>
      </c>
      <c r="S23" s="162">
        <f t="shared" si="5"/>
        <v>0.917197452229299</v>
      </c>
      <c r="T23" s="190"/>
    </row>
    <row r="24" spans="1:20">
      <c r="A24" s="140" t="s">
        <v>51</v>
      </c>
      <c r="B24" s="136" t="s">
        <v>52</v>
      </c>
      <c r="C24" s="141">
        <v>300</v>
      </c>
      <c r="D24" s="139">
        <v>715</v>
      </c>
      <c r="E24" s="159">
        <v>62</v>
      </c>
      <c r="F24" s="159">
        <v>1.25</v>
      </c>
      <c r="G24" s="162">
        <f t="shared" si="3"/>
        <v>0.979838709677419</v>
      </c>
      <c r="H24" s="163"/>
      <c r="I24" s="174"/>
      <c r="J24" s="174"/>
      <c r="K24" s="175"/>
      <c r="L24" s="139">
        <v>697</v>
      </c>
      <c r="M24" s="183">
        <v>61</v>
      </c>
      <c r="N24" s="183">
        <v>3</v>
      </c>
      <c r="O24" s="162">
        <f t="shared" si="4"/>
        <v>0.950819672131147</v>
      </c>
      <c r="P24" s="139">
        <f t="shared" si="0"/>
        <v>1412</v>
      </c>
      <c r="Q24" s="183">
        <f t="shared" si="1"/>
        <v>123</v>
      </c>
      <c r="R24" s="183">
        <f t="shared" si="2"/>
        <v>4.25</v>
      </c>
      <c r="S24" s="162">
        <f t="shared" si="5"/>
        <v>0.965447154471545</v>
      </c>
      <c r="T24" s="190"/>
    </row>
    <row r="25" spans="1:20">
      <c r="A25" s="140" t="s">
        <v>53</v>
      </c>
      <c r="B25" s="136" t="s">
        <v>54</v>
      </c>
      <c r="C25" s="141">
        <v>300</v>
      </c>
      <c r="D25" s="139">
        <v>216</v>
      </c>
      <c r="E25" s="159">
        <v>38</v>
      </c>
      <c r="F25" s="159">
        <v>5</v>
      </c>
      <c r="G25" s="162">
        <f t="shared" si="3"/>
        <v>0.868421052631579</v>
      </c>
      <c r="H25" s="163"/>
      <c r="I25" s="174"/>
      <c r="J25" s="174"/>
      <c r="K25" s="175"/>
      <c r="L25" s="139">
        <v>190</v>
      </c>
      <c r="M25" s="183">
        <v>36</v>
      </c>
      <c r="N25" s="183">
        <v>1</v>
      </c>
      <c r="O25" s="162">
        <f t="shared" si="4"/>
        <v>0.972222222222222</v>
      </c>
      <c r="P25" s="139">
        <f t="shared" si="0"/>
        <v>406</v>
      </c>
      <c r="Q25" s="183">
        <f t="shared" si="1"/>
        <v>74</v>
      </c>
      <c r="R25" s="183">
        <f t="shared" si="2"/>
        <v>6</v>
      </c>
      <c r="S25" s="162">
        <f t="shared" si="5"/>
        <v>0.918918918918919</v>
      </c>
      <c r="T25" s="190"/>
    </row>
    <row r="26" spans="1:20">
      <c r="A26" s="136" t="s">
        <v>55</v>
      </c>
      <c r="B26" s="136" t="s">
        <v>56</v>
      </c>
      <c r="C26" s="137">
        <v>300</v>
      </c>
      <c r="D26" s="139">
        <v>1871</v>
      </c>
      <c r="E26" s="159">
        <v>151</v>
      </c>
      <c r="F26" s="159">
        <v>5.5</v>
      </c>
      <c r="G26" s="162">
        <f t="shared" si="3"/>
        <v>0.963576158940397</v>
      </c>
      <c r="H26" s="163"/>
      <c r="I26" s="174"/>
      <c r="J26" s="174"/>
      <c r="K26" s="175"/>
      <c r="L26" s="139">
        <v>1871</v>
      </c>
      <c r="M26" s="183">
        <v>151</v>
      </c>
      <c r="N26" s="183">
        <v>1.5</v>
      </c>
      <c r="O26" s="162">
        <f t="shared" si="4"/>
        <v>0.990066225165563</v>
      </c>
      <c r="P26" s="139">
        <f t="shared" si="0"/>
        <v>3742</v>
      </c>
      <c r="Q26" s="183">
        <f t="shared" si="1"/>
        <v>302</v>
      </c>
      <c r="R26" s="183">
        <f t="shared" si="2"/>
        <v>7</v>
      </c>
      <c r="S26" s="162">
        <f t="shared" si="5"/>
        <v>0.97682119205298</v>
      </c>
      <c r="T26" s="190"/>
    </row>
    <row r="27" spans="1:20">
      <c r="A27" s="136" t="s">
        <v>57</v>
      </c>
      <c r="B27" s="136" t="s">
        <v>58</v>
      </c>
      <c r="C27" s="137">
        <v>300</v>
      </c>
      <c r="D27" s="139">
        <v>807</v>
      </c>
      <c r="E27" s="159">
        <v>69</v>
      </c>
      <c r="F27" s="159">
        <v>3.5</v>
      </c>
      <c r="G27" s="162">
        <f t="shared" si="3"/>
        <v>0.949275362318841</v>
      </c>
      <c r="H27" s="163"/>
      <c r="I27" s="174"/>
      <c r="J27" s="174"/>
      <c r="K27" s="175"/>
      <c r="L27" s="139">
        <v>768</v>
      </c>
      <c r="M27" s="183">
        <v>60</v>
      </c>
      <c r="N27" s="183">
        <v>4.5</v>
      </c>
      <c r="O27" s="162">
        <f t="shared" si="4"/>
        <v>0.925</v>
      </c>
      <c r="P27" s="139">
        <f t="shared" si="0"/>
        <v>1575</v>
      </c>
      <c r="Q27" s="183">
        <f t="shared" si="1"/>
        <v>129</v>
      </c>
      <c r="R27" s="183">
        <f t="shared" si="2"/>
        <v>8</v>
      </c>
      <c r="S27" s="162">
        <f t="shared" si="5"/>
        <v>0.937984496124031</v>
      </c>
      <c r="T27" s="190"/>
    </row>
    <row r="28" spans="1:20">
      <c r="A28" s="136" t="s">
        <v>59</v>
      </c>
      <c r="B28" s="136" t="s">
        <v>60</v>
      </c>
      <c r="C28" s="137">
        <v>300</v>
      </c>
      <c r="D28" s="139">
        <v>53</v>
      </c>
      <c r="E28" s="159">
        <v>31</v>
      </c>
      <c r="F28" s="159">
        <v>1</v>
      </c>
      <c r="G28" s="162">
        <f t="shared" si="3"/>
        <v>0.967741935483871</v>
      </c>
      <c r="H28" s="163"/>
      <c r="I28" s="174"/>
      <c r="J28" s="174"/>
      <c r="K28" s="175"/>
      <c r="L28" s="139">
        <v>40</v>
      </c>
      <c r="M28" s="183">
        <v>27</v>
      </c>
      <c r="N28" s="183">
        <v>0.5</v>
      </c>
      <c r="O28" s="162">
        <f t="shared" si="4"/>
        <v>0.981481481481482</v>
      </c>
      <c r="P28" s="139">
        <f t="shared" si="0"/>
        <v>93</v>
      </c>
      <c r="Q28" s="183">
        <f t="shared" si="1"/>
        <v>58</v>
      </c>
      <c r="R28" s="183">
        <f t="shared" si="2"/>
        <v>1.5</v>
      </c>
      <c r="S28" s="162">
        <f t="shared" si="5"/>
        <v>0.974137931034483</v>
      </c>
      <c r="T28" s="190"/>
    </row>
    <row r="29" spans="1:20">
      <c r="A29" s="136" t="s">
        <v>61</v>
      </c>
      <c r="B29" s="136" t="s">
        <v>62</v>
      </c>
      <c r="C29" s="137">
        <v>300</v>
      </c>
      <c r="D29" s="139">
        <v>2519</v>
      </c>
      <c r="E29" s="159">
        <v>200</v>
      </c>
      <c r="F29" s="159">
        <v>16.75</v>
      </c>
      <c r="G29" s="162">
        <f t="shared" si="3"/>
        <v>0.91625</v>
      </c>
      <c r="H29" s="163"/>
      <c r="I29" s="174"/>
      <c r="J29" s="174"/>
      <c r="K29" s="175"/>
      <c r="L29" s="139">
        <v>2408</v>
      </c>
      <c r="M29" s="183">
        <v>200</v>
      </c>
      <c r="N29" s="183">
        <v>27.5</v>
      </c>
      <c r="O29" s="162">
        <f t="shared" si="4"/>
        <v>0.8625</v>
      </c>
      <c r="P29" s="139">
        <f t="shared" si="0"/>
        <v>4927</v>
      </c>
      <c r="Q29" s="183">
        <f t="shared" si="1"/>
        <v>400</v>
      </c>
      <c r="R29" s="183">
        <f t="shared" si="2"/>
        <v>44.25</v>
      </c>
      <c r="S29" s="162">
        <f t="shared" si="5"/>
        <v>0.889375</v>
      </c>
      <c r="T29" s="190"/>
    </row>
    <row r="30" spans="1:20">
      <c r="A30" s="140" t="s">
        <v>63</v>
      </c>
      <c r="B30" s="140" t="s">
        <v>64</v>
      </c>
      <c r="C30" s="137">
        <v>300</v>
      </c>
      <c r="D30" s="139">
        <v>1147</v>
      </c>
      <c r="E30" s="159">
        <v>116</v>
      </c>
      <c r="F30" s="159">
        <v>14.75</v>
      </c>
      <c r="G30" s="162">
        <f t="shared" si="3"/>
        <v>0.872844827586207</v>
      </c>
      <c r="H30" s="163"/>
      <c r="I30" s="174"/>
      <c r="J30" s="174"/>
      <c r="K30" s="175"/>
      <c r="L30" s="139">
        <v>1108</v>
      </c>
      <c r="M30" s="183">
        <v>111</v>
      </c>
      <c r="N30" s="183">
        <v>13.5</v>
      </c>
      <c r="O30" s="162">
        <f t="shared" si="4"/>
        <v>0.878378378378378</v>
      </c>
      <c r="P30" s="139">
        <f t="shared" si="0"/>
        <v>2255</v>
      </c>
      <c r="Q30" s="183">
        <f t="shared" si="1"/>
        <v>227</v>
      </c>
      <c r="R30" s="183">
        <f t="shared" si="2"/>
        <v>28.25</v>
      </c>
      <c r="S30" s="162">
        <f t="shared" si="5"/>
        <v>0.875550660792952</v>
      </c>
      <c r="T30" s="190"/>
    </row>
    <row r="31" spans="1:20">
      <c r="A31" s="140" t="s">
        <v>65</v>
      </c>
      <c r="B31" s="140" t="s">
        <v>66</v>
      </c>
      <c r="C31" s="137">
        <v>300</v>
      </c>
      <c r="D31" s="139">
        <v>1023</v>
      </c>
      <c r="E31" s="159">
        <v>83</v>
      </c>
      <c r="F31" s="159">
        <v>8</v>
      </c>
      <c r="G31" s="162">
        <f t="shared" si="3"/>
        <v>0.903614457831325</v>
      </c>
      <c r="H31" s="163"/>
      <c r="I31" s="174"/>
      <c r="J31" s="174"/>
      <c r="K31" s="175"/>
      <c r="L31" s="139">
        <v>987</v>
      </c>
      <c r="M31" s="183">
        <v>80</v>
      </c>
      <c r="N31" s="183">
        <v>7.25</v>
      </c>
      <c r="O31" s="162">
        <f t="shared" si="4"/>
        <v>0.909375</v>
      </c>
      <c r="P31" s="139">
        <f t="shared" si="0"/>
        <v>2010</v>
      </c>
      <c r="Q31" s="183">
        <f t="shared" si="1"/>
        <v>163</v>
      </c>
      <c r="R31" s="183">
        <f t="shared" si="2"/>
        <v>15.25</v>
      </c>
      <c r="S31" s="162">
        <f t="shared" si="5"/>
        <v>0.906441717791411</v>
      </c>
      <c r="T31" s="190"/>
    </row>
    <row r="32" spans="1:20">
      <c r="A32" s="140" t="s">
        <v>67</v>
      </c>
      <c r="B32" s="140" t="s">
        <v>68</v>
      </c>
      <c r="C32" s="137">
        <v>300</v>
      </c>
      <c r="D32" s="139">
        <v>7</v>
      </c>
      <c r="E32" s="159">
        <v>7</v>
      </c>
      <c r="F32" s="159">
        <v>0</v>
      </c>
      <c r="G32" s="162">
        <f t="shared" si="3"/>
        <v>1</v>
      </c>
      <c r="H32" s="163"/>
      <c r="I32" s="174"/>
      <c r="J32" s="174"/>
      <c r="K32" s="175"/>
      <c r="L32" s="139">
        <v>8</v>
      </c>
      <c r="M32" s="183">
        <v>8</v>
      </c>
      <c r="N32" s="183">
        <v>0.5</v>
      </c>
      <c r="O32" s="162">
        <f t="shared" si="4"/>
        <v>0.9375</v>
      </c>
      <c r="P32" s="139">
        <f t="shared" si="0"/>
        <v>15</v>
      </c>
      <c r="Q32" s="183">
        <f t="shared" si="1"/>
        <v>15</v>
      </c>
      <c r="R32" s="183">
        <f t="shared" si="2"/>
        <v>0.5</v>
      </c>
      <c r="S32" s="162">
        <f t="shared" si="5"/>
        <v>0.966666666666667</v>
      </c>
      <c r="T32" s="190"/>
    </row>
    <row r="33" spans="1:20">
      <c r="A33" s="140" t="s">
        <v>69</v>
      </c>
      <c r="B33" s="140" t="s">
        <v>70</v>
      </c>
      <c r="C33" s="137">
        <v>300</v>
      </c>
      <c r="D33" s="139">
        <v>163</v>
      </c>
      <c r="E33" s="159">
        <v>36</v>
      </c>
      <c r="F33" s="159">
        <v>1</v>
      </c>
      <c r="G33" s="162">
        <f t="shared" si="3"/>
        <v>0.972222222222222</v>
      </c>
      <c r="H33" s="163"/>
      <c r="I33" s="174"/>
      <c r="J33" s="174"/>
      <c r="K33" s="175"/>
      <c r="L33" s="139">
        <v>165</v>
      </c>
      <c r="M33" s="183">
        <v>36</v>
      </c>
      <c r="N33" s="183">
        <v>2.5</v>
      </c>
      <c r="O33" s="162">
        <f t="shared" si="4"/>
        <v>0.930555555555556</v>
      </c>
      <c r="P33" s="139">
        <f t="shared" si="0"/>
        <v>328</v>
      </c>
      <c r="Q33" s="183">
        <f t="shared" si="1"/>
        <v>72</v>
      </c>
      <c r="R33" s="183">
        <f t="shared" si="2"/>
        <v>3.5</v>
      </c>
      <c r="S33" s="162">
        <f t="shared" si="5"/>
        <v>0.951388888888889</v>
      </c>
      <c r="T33" s="190"/>
    </row>
    <row r="34" spans="1:20">
      <c r="A34" s="140" t="s">
        <v>71</v>
      </c>
      <c r="B34" s="140" t="s">
        <v>72</v>
      </c>
      <c r="C34" s="137">
        <v>300</v>
      </c>
      <c r="D34" s="139">
        <v>2982</v>
      </c>
      <c r="E34" s="159">
        <v>212</v>
      </c>
      <c r="F34" s="159">
        <v>18.5</v>
      </c>
      <c r="G34" s="162">
        <f t="shared" si="3"/>
        <v>0.912735849056604</v>
      </c>
      <c r="H34" s="163"/>
      <c r="I34" s="174"/>
      <c r="J34" s="174"/>
      <c r="K34" s="175"/>
      <c r="L34" s="139">
        <v>2946</v>
      </c>
      <c r="M34" s="183">
        <v>229</v>
      </c>
      <c r="N34" s="183">
        <v>26.5</v>
      </c>
      <c r="O34" s="162">
        <f t="shared" si="4"/>
        <v>0.884279475982533</v>
      </c>
      <c r="P34" s="139">
        <f t="shared" si="0"/>
        <v>5928</v>
      </c>
      <c r="Q34" s="183">
        <f t="shared" si="1"/>
        <v>441</v>
      </c>
      <c r="R34" s="183">
        <f t="shared" si="2"/>
        <v>45</v>
      </c>
      <c r="S34" s="162">
        <f t="shared" si="5"/>
        <v>0.897959183673469</v>
      </c>
      <c r="T34" s="190"/>
    </row>
    <row r="35" spans="1:20">
      <c r="A35" s="140" t="s">
        <v>73</v>
      </c>
      <c r="B35" s="140" t="s">
        <v>74</v>
      </c>
      <c r="C35" s="137">
        <v>300</v>
      </c>
      <c r="D35" s="139">
        <v>32</v>
      </c>
      <c r="E35" s="159">
        <v>21</v>
      </c>
      <c r="F35" s="159">
        <v>0.25</v>
      </c>
      <c r="G35" s="162">
        <f t="shared" si="3"/>
        <v>0.988095238095238</v>
      </c>
      <c r="H35" s="163"/>
      <c r="I35" s="174"/>
      <c r="J35" s="174"/>
      <c r="K35" s="175"/>
      <c r="L35" s="139">
        <v>32</v>
      </c>
      <c r="M35" s="183">
        <v>22</v>
      </c>
      <c r="N35" s="183">
        <v>0.5</v>
      </c>
      <c r="O35" s="162">
        <f t="shared" si="4"/>
        <v>0.977272727272727</v>
      </c>
      <c r="P35" s="139">
        <f t="shared" si="0"/>
        <v>64</v>
      </c>
      <c r="Q35" s="183">
        <f t="shared" si="1"/>
        <v>43</v>
      </c>
      <c r="R35" s="183">
        <f t="shared" si="2"/>
        <v>0.75</v>
      </c>
      <c r="S35" s="162">
        <f t="shared" si="5"/>
        <v>0.982558139534884</v>
      </c>
      <c r="T35" s="190"/>
    </row>
    <row r="36" spans="1:20">
      <c r="A36" s="140" t="s">
        <v>75</v>
      </c>
      <c r="B36" s="140" t="s">
        <v>76</v>
      </c>
      <c r="C36" s="137">
        <v>300</v>
      </c>
      <c r="D36" s="139">
        <v>2237</v>
      </c>
      <c r="E36" s="159">
        <v>189</v>
      </c>
      <c r="F36" s="159">
        <v>10</v>
      </c>
      <c r="G36" s="162">
        <f t="shared" si="3"/>
        <v>0.947089947089947</v>
      </c>
      <c r="H36" s="163"/>
      <c r="I36" s="174"/>
      <c r="J36" s="174"/>
      <c r="K36" s="175"/>
      <c r="L36" s="139">
        <v>2228</v>
      </c>
      <c r="M36" s="183">
        <v>189</v>
      </c>
      <c r="N36" s="183">
        <v>10.25</v>
      </c>
      <c r="O36" s="162">
        <f t="shared" si="4"/>
        <v>0.945767195767196</v>
      </c>
      <c r="P36" s="139">
        <f t="shared" ref="P36:P56" si="10">D36+H36+L36</f>
        <v>4465</v>
      </c>
      <c r="Q36" s="183">
        <f t="shared" ref="Q36:Q56" si="11">E36+I36+M36</f>
        <v>378</v>
      </c>
      <c r="R36" s="183">
        <f t="shared" ref="R36:R56" si="12">F36+J36+N36</f>
        <v>20.25</v>
      </c>
      <c r="S36" s="162">
        <f t="shared" si="5"/>
        <v>0.946428571428571</v>
      </c>
      <c r="T36" s="190"/>
    </row>
    <row r="37" spans="1:20">
      <c r="A37" s="140" t="s">
        <v>77</v>
      </c>
      <c r="B37" s="140" t="s">
        <v>78</v>
      </c>
      <c r="C37" s="137">
        <v>300</v>
      </c>
      <c r="D37" s="139">
        <v>268</v>
      </c>
      <c r="E37" s="159">
        <v>36</v>
      </c>
      <c r="F37" s="159">
        <v>1.5</v>
      </c>
      <c r="G37" s="162">
        <f t="shared" si="3"/>
        <v>0.958333333333333</v>
      </c>
      <c r="H37" s="163"/>
      <c r="I37" s="174"/>
      <c r="J37" s="174"/>
      <c r="K37" s="175"/>
      <c r="L37" s="139">
        <v>268</v>
      </c>
      <c r="M37" s="183">
        <v>36</v>
      </c>
      <c r="N37" s="183">
        <v>1</v>
      </c>
      <c r="O37" s="162">
        <f t="shared" si="4"/>
        <v>0.972222222222222</v>
      </c>
      <c r="P37" s="139">
        <f t="shared" si="10"/>
        <v>536</v>
      </c>
      <c r="Q37" s="183">
        <f t="shared" si="11"/>
        <v>72</v>
      </c>
      <c r="R37" s="183">
        <f t="shared" si="12"/>
        <v>2.5</v>
      </c>
      <c r="S37" s="162">
        <f t="shared" si="5"/>
        <v>0.965277777777778</v>
      </c>
      <c r="T37" s="190"/>
    </row>
    <row r="38" spans="1:20">
      <c r="A38" s="140" t="s">
        <v>79</v>
      </c>
      <c r="B38" s="140" t="s">
        <v>80</v>
      </c>
      <c r="C38" s="137">
        <v>300</v>
      </c>
      <c r="D38" s="139">
        <v>63</v>
      </c>
      <c r="E38" s="159">
        <v>28</v>
      </c>
      <c r="F38" s="159">
        <v>0.5</v>
      </c>
      <c r="G38" s="162">
        <f t="shared" si="3"/>
        <v>0.982142857142857</v>
      </c>
      <c r="H38" s="163"/>
      <c r="I38" s="174"/>
      <c r="J38" s="174"/>
      <c r="K38" s="175"/>
      <c r="L38" s="139">
        <v>66</v>
      </c>
      <c r="M38" s="183">
        <v>28</v>
      </c>
      <c r="N38" s="183">
        <v>1</v>
      </c>
      <c r="O38" s="162">
        <f t="shared" si="4"/>
        <v>0.964285714285714</v>
      </c>
      <c r="P38" s="139">
        <f t="shared" si="10"/>
        <v>129</v>
      </c>
      <c r="Q38" s="183">
        <f t="shared" si="11"/>
        <v>56</v>
      </c>
      <c r="R38" s="183">
        <f t="shared" si="12"/>
        <v>1.5</v>
      </c>
      <c r="S38" s="162">
        <f t="shared" si="5"/>
        <v>0.973214285714286</v>
      </c>
      <c r="T38" s="190"/>
    </row>
    <row r="39" spans="1:20">
      <c r="A39" s="140" t="s">
        <v>81</v>
      </c>
      <c r="B39" s="140" t="s">
        <v>82</v>
      </c>
      <c r="C39" s="137">
        <v>300</v>
      </c>
      <c r="D39" s="139">
        <v>12</v>
      </c>
      <c r="E39" s="159">
        <v>12</v>
      </c>
      <c r="F39" s="159">
        <v>1</v>
      </c>
      <c r="G39" s="162">
        <f t="shared" si="3"/>
        <v>0.916666666666667</v>
      </c>
      <c r="H39" s="163"/>
      <c r="I39" s="174"/>
      <c r="J39" s="174"/>
      <c r="K39" s="175"/>
      <c r="L39" s="139">
        <v>12</v>
      </c>
      <c r="M39" s="183">
        <v>12</v>
      </c>
      <c r="N39" s="183">
        <v>1</v>
      </c>
      <c r="O39" s="162">
        <f t="shared" si="4"/>
        <v>0.916666666666667</v>
      </c>
      <c r="P39" s="139">
        <f t="shared" si="10"/>
        <v>24</v>
      </c>
      <c r="Q39" s="183">
        <f t="shared" si="11"/>
        <v>24</v>
      </c>
      <c r="R39" s="183">
        <f t="shared" si="12"/>
        <v>2</v>
      </c>
      <c r="S39" s="162">
        <f t="shared" si="5"/>
        <v>0.916666666666667</v>
      </c>
      <c r="T39" s="190"/>
    </row>
    <row r="40" spans="1:20">
      <c r="A40" s="140" t="s">
        <v>83</v>
      </c>
      <c r="B40" s="140" t="s">
        <v>84</v>
      </c>
      <c r="C40" s="137">
        <v>300</v>
      </c>
      <c r="D40" s="139">
        <v>111</v>
      </c>
      <c r="E40" s="159">
        <v>36</v>
      </c>
      <c r="F40" s="159">
        <v>5.25</v>
      </c>
      <c r="G40" s="162">
        <f t="shared" si="3"/>
        <v>0.854166666666667</v>
      </c>
      <c r="H40" s="163"/>
      <c r="I40" s="174"/>
      <c r="J40" s="174"/>
      <c r="K40" s="175"/>
      <c r="L40" s="139">
        <v>111</v>
      </c>
      <c r="M40" s="183">
        <v>36</v>
      </c>
      <c r="N40" s="183">
        <v>3.5</v>
      </c>
      <c r="O40" s="162">
        <f t="shared" si="4"/>
        <v>0.902777777777778</v>
      </c>
      <c r="P40" s="139">
        <f t="shared" si="10"/>
        <v>222</v>
      </c>
      <c r="Q40" s="183">
        <f t="shared" si="11"/>
        <v>72</v>
      </c>
      <c r="R40" s="183">
        <f t="shared" si="12"/>
        <v>8.75</v>
      </c>
      <c r="S40" s="162">
        <f t="shared" si="5"/>
        <v>0.878472222222222</v>
      </c>
      <c r="T40" s="190"/>
    </row>
    <row r="41" spans="1:20">
      <c r="A41" s="140" t="s">
        <v>85</v>
      </c>
      <c r="B41" s="140" t="s">
        <v>86</v>
      </c>
      <c r="C41" s="137">
        <v>300</v>
      </c>
      <c r="D41" s="139">
        <v>5710</v>
      </c>
      <c r="E41" s="159">
        <v>247</v>
      </c>
      <c r="F41" s="159">
        <v>28.25</v>
      </c>
      <c r="G41" s="162">
        <f t="shared" si="3"/>
        <v>0.885627530364372</v>
      </c>
      <c r="H41" s="163"/>
      <c r="I41" s="174"/>
      <c r="J41" s="174"/>
      <c r="K41" s="175"/>
      <c r="L41" s="138">
        <v>5650</v>
      </c>
      <c r="M41" s="182">
        <v>247</v>
      </c>
      <c r="N41" s="182">
        <v>22.25</v>
      </c>
      <c r="O41" s="162">
        <f t="shared" si="4"/>
        <v>0.909919028340081</v>
      </c>
      <c r="P41" s="139">
        <f t="shared" si="10"/>
        <v>11360</v>
      </c>
      <c r="Q41" s="183">
        <f t="shared" si="11"/>
        <v>494</v>
      </c>
      <c r="R41" s="183">
        <f t="shared" si="12"/>
        <v>50.5</v>
      </c>
      <c r="S41" s="162">
        <f t="shared" si="5"/>
        <v>0.897773279352227</v>
      </c>
      <c r="T41" s="190"/>
    </row>
    <row r="42" spans="1:20">
      <c r="A42" s="140" t="s">
        <v>87</v>
      </c>
      <c r="B42" s="140" t="s">
        <v>88</v>
      </c>
      <c r="C42" s="137">
        <v>300</v>
      </c>
      <c r="D42" s="139">
        <v>1528</v>
      </c>
      <c r="E42" s="159">
        <v>122</v>
      </c>
      <c r="F42" s="159">
        <v>5.5</v>
      </c>
      <c r="G42" s="162">
        <f t="shared" si="3"/>
        <v>0.954918032786885</v>
      </c>
      <c r="H42" s="163"/>
      <c r="I42" s="174"/>
      <c r="J42" s="174"/>
      <c r="K42" s="175"/>
      <c r="L42" s="138">
        <v>1504</v>
      </c>
      <c r="M42" s="182">
        <v>121</v>
      </c>
      <c r="N42" s="182">
        <v>3</v>
      </c>
      <c r="O42" s="162">
        <f t="shared" si="4"/>
        <v>0.975206611570248</v>
      </c>
      <c r="P42" s="138">
        <f t="shared" si="10"/>
        <v>3032</v>
      </c>
      <c r="Q42" s="182">
        <f t="shared" si="11"/>
        <v>243</v>
      </c>
      <c r="R42" s="182">
        <f t="shared" si="12"/>
        <v>8.5</v>
      </c>
      <c r="S42" s="162">
        <f t="shared" si="5"/>
        <v>0.965020576131687</v>
      </c>
      <c r="T42" s="190"/>
    </row>
    <row r="43" spans="1:20">
      <c r="A43" s="136" t="s">
        <v>89</v>
      </c>
      <c r="B43" s="136" t="s">
        <v>90</v>
      </c>
      <c r="C43" s="137">
        <v>300</v>
      </c>
      <c r="D43" s="139">
        <v>2697</v>
      </c>
      <c r="E43" s="159">
        <v>212</v>
      </c>
      <c r="F43" s="159">
        <v>25.75</v>
      </c>
      <c r="G43" s="162">
        <f t="shared" si="3"/>
        <v>0.878537735849057</v>
      </c>
      <c r="H43" s="163"/>
      <c r="I43" s="174"/>
      <c r="J43" s="174"/>
      <c r="K43" s="175"/>
      <c r="L43" s="138">
        <v>2629</v>
      </c>
      <c r="M43" s="182">
        <v>207</v>
      </c>
      <c r="N43" s="182">
        <v>24</v>
      </c>
      <c r="O43" s="162">
        <f t="shared" si="4"/>
        <v>0.884057971014493</v>
      </c>
      <c r="P43" s="138">
        <f t="shared" si="10"/>
        <v>5326</v>
      </c>
      <c r="Q43" s="182">
        <f t="shared" si="11"/>
        <v>419</v>
      </c>
      <c r="R43" s="182">
        <f t="shared" si="12"/>
        <v>49.75</v>
      </c>
      <c r="S43" s="162">
        <f t="shared" si="5"/>
        <v>0.88126491646778</v>
      </c>
      <c r="T43" s="190"/>
    </row>
    <row r="44" spans="1:20">
      <c r="A44" s="136" t="s">
        <v>91</v>
      </c>
      <c r="B44" s="136" t="s">
        <v>92</v>
      </c>
      <c r="C44" s="137">
        <v>300</v>
      </c>
      <c r="D44" s="139">
        <v>1675</v>
      </c>
      <c r="E44" s="159">
        <v>137</v>
      </c>
      <c r="F44" s="159">
        <v>22.75</v>
      </c>
      <c r="G44" s="165">
        <f t="shared" si="3"/>
        <v>0.833941605839416</v>
      </c>
      <c r="H44" s="163"/>
      <c r="I44" s="174"/>
      <c r="J44" s="174"/>
      <c r="K44" s="175"/>
      <c r="L44" s="138">
        <v>1669</v>
      </c>
      <c r="M44" s="182">
        <v>137</v>
      </c>
      <c r="N44" s="182">
        <v>23.5</v>
      </c>
      <c r="O44" s="165">
        <f t="shared" si="4"/>
        <v>0.828467153284671</v>
      </c>
      <c r="P44" s="138">
        <f t="shared" si="10"/>
        <v>3344</v>
      </c>
      <c r="Q44" s="182">
        <f t="shared" si="11"/>
        <v>274</v>
      </c>
      <c r="R44" s="182">
        <f t="shared" si="12"/>
        <v>46.25</v>
      </c>
      <c r="S44" s="165">
        <f t="shared" si="5"/>
        <v>0.831204379562044</v>
      </c>
      <c r="T44" s="190"/>
    </row>
    <row r="45" spans="1:20">
      <c r="A45" s="136" t="s">
        <v>93</v>
      </c>
      <c r="B45" s="136" t="s">
        <v>94</v>
      </c>
      <c r="C45" s="137">
        <v>300</v>
      </c>
      <c r="D45" s="139">
        <v>503</v>
      </c>
      <c r="E45" s="159">
        <v>58</v>
      </c>
      <c r="F45" s="159">
        <v>5</v>
      </c>
      <c r="G45" s="162">
        <f t="shared" si="3"/>
        <v>0.913793103448276</v>
      </c>
      <c r="H45" s="163"/>
      <c r="I45" s="174"/>
      <c r="J45" s="174"/>
      <c r="K45" s="175"/>
      <c r="L45" s="138">
        <v>480</v>
      </c>
      <c r="M45" s="182">
        <v>56</v>
      </c>
      <c r="N45" s="182">
        <v>5.5</v>
      </c>
      <c r="O45" s="162">
        <f t="shared" si="4"/>
        <v>0.901785714285714</v>
      </c>
      <c r="P45" s="138">
        <f t="shared" si="10"/>
        <v>983</v>
      </c>
      <c r="Q45" s="182">
        <f t="shared" si="11"/>
        <v>114</v>
      </c>
      <c r="R45" s="182">
        <f t="shared" si="12"/>
        <v>10.5</v>
      </c>
      <c r="S45" s="162">
        <f t="shared" si="5"/>
        <v>0.907894736842105</v>
      </c>
      <c r="T45" s="190"/>
    </row>
    <row r="46" spans="1:20">
      <c r="A46" s="136" t="s">
        <v>95</v>
      </c>
      <c r="B46" s="136" t="s">
        <v>96</v>
      </c>
      <c r="C46" s="137">
        <v>300</v>
      </c>
      <c r="D46" s="139">
        <v>7637</v>
      </c>
      <c r="E46" s="159">
        <v>249</v>
      </c>
      <c r="F46" s="159">
        <v>28</v>
      </c>
      <c r="G46" s="162">
        <f t="shared" si="3"/>
        <v>0.887550200803213</v>
      </c>
      <c r="H46" s="163"/>
      <c r="I46" s="174"/>
      <c r="J46" s="174"/>
      <c r="K46" s="175"/>
      <c r="L46" s="138">
        <v>7397</v>
      </c>
      <c r="M46" s="182">
        <v>248</v>
      </c>
      <c r="N46" s="182">
        <v>22.25</v>
      </c>
      <c r="O46" s="162">
        <f t="shared" si="4"/>
        <v>0.910282258064516</v>
      </c>
      <c r="P46" s="138">
        <f t="shared" si="10"/>
        <v>15034</v>
      </c>
      <c r="Q46" s="182">
        <f t="shared" si="11"/>
        <v>497</v>
      </c>
      <c r="R46" s="182">
        <f t="shared" si="12"/>
        <v>50.25</v>
      </c>
      <c r="S46" s="162">
        <f t="shared" si="5"/>
        <v>0.898893360160966</v>
      </c>
      <c r="T46" s="190"/>
    </row>
    <row r="47" spans="1:20">
      <c r="A47" s="136" t="s">
        <v>97</v>
      </c>
      <c r="B47" s="136" t="s">
        <v>98</v>
      </c>
      <c r="C47" s="137">
        <v>300</v>
      </c>
      <c r="D47" s="139">
        <v>20184</v>
      </c>
      <c r="E47" s="159">
        <v>240</v>
      </c>
      <c r="F47" s="159">
        <v>29.25</v>
      </c>
      <c r="G47" s="162">
        <f t="shared" si="3"/>
        <v>0.878125</v>
      </c>
      <c r="H47" s="163"/>
      <c r="I47" s="174"/>
      <c r="J47" s="174"/>
      <c r="K47" s="175"/>
      <c r="L47" s="138">
        <v>20558</v>
      </c>
      <c r="M47" s="182">
        <v>251</v>
      </c>
      <c r="N47" s="182">
        <v>43.25</v>
      </c>
      <c r="O47" s="165">
        <f t="shared" si="4"/>
        <v>0.827689243027888</v>
      </c>
      <c r="P47" s="138">
        <f t="shared" si="10"/>
        <v>40742</v>
      </c>
      <c r="Q47" s="182">
        <f t="shared" si="11"/>
        <v>491</v>
      </c>
      <c r="R47" s="182">
        <f t="shared" si="12"/>
        <v>72.5</v>
      </c>
      <c r="S47" s="162">
        <f t="shared" si="5"/>
        <v>0.85234215885947</v>
      </c>
      <c r="T47" s="190"/>
    </row>
    <row r="48" spans="1:20">
      <c r="A48" s="145" t="s">
        <v>99</v>
      </c>
      <c r="B48" s="136" t="s">
        <v>100</v>
      </c>
      <c r="C48" s="137">
        <v>300</v>
      </c>
      <c r="D48" s="139">
        <v>232</v>
      </c>
      <c r="E48" s="159">
        <v>36</v>
      </c>
      <c r="F48" s="159">
        <v>1</v>
      </c>
      <c r="G48" s="162">
        <f t="shared" si="3"/>
        <v>0.972222222222222</v>
      </c>
      <c r="H48" s="163"/>
      <c r="I48" s="174"/>
      <c r="J48" s="174"/>
      <c r="K48" s="175"/>
      <c r="L48" s="138">
        <v>238</v>
      </c>
      <c r="M48" s="182">
        <v>36</v>
      </c>
      <c r="N48" s="182">
        <v>0</v>
      </c>
      <c r="O48" s="162">
        <f t="shared" si="4"/>
        <v>1</v>
      </c>
      <c r="P48" s="138">
        <f t="shared" si="10"/>
        <v>470</v>
      </c>
      <c r="Q48" s="182">
        <f t="shared" si="11"/>
        <v>72</v>
      </c>
      <c r="R48" s="182">
        <f t="shared" si="12"/>
        <v>1</v>
      </c>
      <c r="S48" s="162">
        <f t="shared" si="5"/>
        <v>0.986111111111111</v>
      </c>
      <c r="T48" s="190"/>
    </row>
    <row r="49" spans="1:20">
      <c r="A49" s="145" t="s">
        <v>101</v>
      </c>
      <c r="B49" s="136" t="s">
        <v>102</v>
      </c>
      <c r="C49" s="137">
        <v>300</v>
      </c>
      <c r="D49" s="139">
        <v>784</v>
      </c>
      <c r="E49" s="159">
        <v>70</v>
      </c>
      <c r="F49" s="159">
        <v>10.75</v>
      </c>
      <c r="G49" s="165">
        <f t="shared" si="3"/>
        <v>0.846428571428571</v>
      </c>
      <c r="H49" s="163"/>
      <c r="I49" s="174"/>
      <c r="J49" s="174"/>
      <c r="K49" s="175"/>
      <c r="L49" s="138">
        <v>659</v>
      </c>
      <c r="M49" s="182">
        <v>62</v>
      </c>
      <c r="N49" s="182">
        <v>3</v>
      </c>
      <c r="O49" s="162">
        <f t="shared" si="4"/>
        <v>0.951612903225806</v>
      </c>
      <c r="P49" s="138">
        <f t="shared" si="10"/>
        <v>1443</v>
      </c>
      <c r="Q49" s="182">
        <f t="shared" si="11"/>
        <v>132</v>
      </c>
      <c r="R49" s="182">
        <f t="shared" si="12"/>
        <v>13.75</v>
      </c>
      <c r="S49" s="162">
        <f t="shared" si="5"/>
        <v>0.895833333333333</v>
      </c>
      <c r="T49" s="190"/>
    </row>
    <row r="50" spans="1:20">
      <c r="A50" s="136" t="s">
        <v>103</v>
      </c>
      <c r="B50" s="136" t="s">
        <v>104</v>
      </c>
      <c r="C50" s="137">
        <v>50</v>
      </c>
      <c r="D50" s="139">
        <v>2392</v>
      </c>
      <c r="E50" s="159">
        <v>194</v>
      </c>
      <c r="F50" s="159">
        <v>18.5</v>
      </c>
      <c r="G50" s="162">
        <f t="shared" si="3"/>
        <v>0.904639175257732</v>
      </c>
      <c r="H50" s="163"/>
      <c r="I50" s="174"/>
      <c r="J50" s="174"/>
      <c r="K50" s="175"/>
      <c r="L50" s="139">
        <v>2352</v>
      </c>
      <c r="M50" s="183">
        <v>196</v>
      </c>
      <c r="N50" s="183">
        <v>16.25</v>
      </c>
      <c r="O50" s="162">
        <f t="shared" si="4"/>
        <v>0.917091836734694</v>
      </c>
      <c r="P50" s="138">
        <f t="shared" si="10"/>
        <v>4744</v>
      </c>
      <c r="Q50" s="182">
        <f t="shared" si="11"/>
        <v>390</v>
      </c>
      <c r="R50" s="182">
        <f t="shared" si="12"/>
        <v>34.75</v>
      </c>
      <c r="S50" s="162">
        <f t="shared" si="5"/>
        <v>0.910897435897436</v>
      </c>
      <c r="T50" s="190"/>
    </row>
    <row r="51" spans="1:20">
      <c r="A51" s="136" t="s">
        <v>105</v>
      </c>
      <c r="B51" s="136" t="s">
        <v>106</v>
      </c>
      <c r="C51" s="137">
        <v>300</v>
      </c>
      <c r="D51" s="139">
        <v>564</v>
      </c>
      <c r="E51" s="159">
        <v>51</v>
      </c>
      <c r="F51" s="159">
        <v>2.75</v>
      </c>
      <c r="G51" s="162">
        <f t="shared" si="3"/>
        <v>0.946078431372549</v>
      </c>
      <c r="H51" s="163"/>
      <c r="I51" s="174"/>
      <c r="J51" s="174"/>
      <c r="K51" s="175"/>
      <c r="L51" s="139">
        <v>622</v>
      </c>
      <c r="M51" s="183">
        <v>55</v>
      </c>
      <c r="N51" s="183">
        <v>4.75</v>
      </c>
      <c r="O51" s="162">
        <f t="shared" si="4"/>
        <v>0.913636363636364</v>
      </c>
      <c r="P51" s="139">
        <f t="shared" si="10"/>
        <v>1186</v>
      </c>
      <c r="Q51" s="183">
        <f t="shared" si="11"/>
        <v>106</v>
      </c>
      <c r="R51" s="183">
        <f t="shared" si="12"/>
        <v>7.5</v>
      </c>
      <c r="S51" s="162">
        <f t="shared" si="5"/>
        <v>0.929245283018868</v>
      </c>
      <c r="T51" s="190"/>
    </row>
    <row r="52" spans="1:20">
      <c r="A52" s="136" t="s">
        <v>107</v>
      </c>
      <c r="B52" s="136" t="s">
        <v>108</v>
      </c>
      <c r="C52" s="137">
        <v>300</v>
      </c>
      <c r="D52" s="139">
        <v>48</v>
      </c>
      <c r="E52" s="159">
        <v>33</v>
      </c>
      <c r="F52" s="159">
        <v>5.25</v>
      </c>
      <c r="G52" s="165">
        <f t="shared" si="3"/>
        <v>0.840909090909091</v>
      </c>
      <c r="H52" s="163"/>
      <c r="I52" s="174"/>
      <c r="J52" s="174"/>
      <c r="K52" s="175"/>
      <c r="L52" s="139">
        <v>47</v>
      </c>
      <c r="M52" s="183">
        <v>32</v>
      </c>
      <c r="N52" s="183">
        <v>5.5</v>
      </c>
      <c r="O52" s="165">
        <f t="shared" si="4"/>
        <v>0.828125</v>
      </c>
      <c r="P52" s="139">
        <f t="shared" si="10"/>
        <v>95</v>
      </c>
      <c r="Q52" s="183">
        <f t="shared" si="11"/>
        <v>65</v>
      </c>
      <c r="R52" s="183">
        <f t="shared" si="12"/>
        <v>10.75</v>
      </c>
      <c r="S52" s="165">
        <f t="shared" si="5"/>
        <v>0.834615384615385</v>
      </c>
      <c r="T52" s="190"/>
    </row>
    <row r="53" spans="1:20">
      <c r="A53" s="136" t="s">
        <v>109</v>
      </c>
      <c r="B53" s="136" t="s">
        <v>110</v>
      </c>
      <c r="C53" s="137">
        <v>300</v>
      </c>
      <c r="D53" s="139">
        <v>227</v>
      </c>
      <c r="E53" s="159">
        <v>36</v>
      </c>
      <c r="F53" s="159">
        <v>0</v>
      </c>
      <c r="G53" s="162">
        <f t="shared" si="3"/>
        <v>1</v>
      </c>
      <c r="H53" s="163"/>
      <c r="I53" s="174"/>
      <c r="J53" s="174"/>
      <c r="K53" s="175"/>
      <c r="L53" s="139">
        <v>133</v>
      </c>
      <c r="M53" s="183">
        <v>36</v>
      </c>
      <c r="N53" s="183">
        <v>7</v>
      </c>
      <c r="O53" s="187">
        <f t="shared" si="4"/>
        <v>0.805555555555556</v>
      </c>
      <c r="P53" s="139">
        <f t="shared" si="10"/>
        <v>360</v>
      </c>
      <c r="Q53" s="183">
        <f t="shared" si="11"/>
        <v>72</v>
      </c>
      <c r="R53" s="183">
        <f t="shared" si="12"/>
        <v>7</v>
      </c>
      <c r="S53" s="162">
        <f t="shared" si="5"/>
        <v>0.902777777777778</v>
      </c>
      <c r="T53" s="190"/>
    </row>
    <row r="54" spans="1:20">
      <c r="A54" s="136" t="s">
        <v>111</v>
      </c>
      <c r="B54" s="136" t="s">
        <v>112</v>
      </c>
      <c r="C54" s="137">
        <v>300</v>
      </c>
      <c r="D54" s="139">
        <v>2123</v>
      </c>
      <c r="E54" s="159">
        <v>212</v>
      </c>
      <c r="F54" s="159">
        <v>17</v>
      </c>
      <c r="G54" s="162">
        <f t="shared" si="3"/>
        <v>0.919811320754717</v>
      </c>
      <c r="H54" s="163"/>
      <c r="I54" s="174"/>
      <c r="J54" s="174"/>
      <c r="K54" s="175"/>
      <c r="L54" s="138">
        <v>2673</v>
      </c>
      <c r="M54" s="182">
        <v>256</v>
      </c>
      <c r="N54" s="182">
        <v>39</v>
      </c>
      <c r="O54" s="165">
        <f t="shared" si="4"/>
        <v>0.84765625</v>
      </c>
      <c r="P54" s="139">
        <f t="shared" si="10"/>
        <v>4796</v>
      </c>
      <c r="Q54" s="183">
        <f t="shared" si="11"/>
        <v>468</v>
      </c>
      <c r="R54" s="183">
        <f t="shared" si="12"/>
        <v>56</v>
      </c>
      <c r="S54" s="162">
        <f t="shared" si="5"/>
        <v>0.88034188034188</v>
      </c>
      <c r="T54" s="190"/>
    </row>
    <row r="55" spans="1:20">
      <c r="A55" s="136" t="s">
        <v>113</v>
      </c>
      <c r="B55" s="136" t="s">
        <v>114</v>
      </c>
      <c r="C55" s="137">
        <v>300</v>
      </c>
      <c r="D55" s="139">
        <v>396</v>
      </c>
      <c r="E55" s="159">
        <v>55</v>
      </c>
      <c r="F55" s="159">
        <v>9.5</v>
      </c>
      <c r="G55" s="165">
        <f t="shared" si="3"/>
        <v>0.827272727272727</v>
      </c>
      <c r="H55" s="163"/>
      <c r="I55" s="174"/>
      <c r="J55" s="174"/>
      <c r="K55" s="175"/>
      <c r="L55" s="138">
        <v>328</v>
      </c>
      <c r="M55" s="182">
        <v>55</v>
      </c>
      <c r="N55" s="182">
        <v>10.25</v>
      </c>
      <c r="O55" s="187">
        <f t="shared" si="4"/>
        <v>0.813636363636364</v>
      </c>
      <c r="P55" s="138">
        <f t="shared" si="10"/>
        <v>724</v>
      </c>
      <c r="Q55" s="182">
        <f t="shared" si="11"/>
        <v>110</v>
      </c>
      <c r="R55" s="182">
        <f t="shared" si="12"/>
        <v>19.75</v>
      </c>
      <c r="S55" s="165">
        <f t="shared" si="5"/>
        <v>0.820454545454545</v>
      </c>
      <c r="T55" s="190"/>
    </row>
    <row r="56" spans="1:20">
      <c r="A56" s="136" t="s">
        <v>115</v>
      </c>
      <c r="B56" s="136" t="s">
        <v>116</v>
      </c>
      <c r="C56" s="137">
        <v>300</v>
      </c>
      <c r="D56" s="138">
        <v>17986</v>
      </c>
      <c r="E56" s="159">
        <v>240</v>
      </c>
      <c r="F56" s="159">
        <v>22.5</v>
      </c>
      <c r="G56" s="162">
        <f t="shared" si="3"/>
        <v>0.90625</v>
      </c>
      <c r="H56" s="166"/>
      <c r="I56" s="176"/>
      <c r="J56" s="176"/>
      <c r="K56" s="177"/>
      <c r="L56" s="138">
        <v>18428</v>
      </c>
      <c r="M56" s="182">
        <v>246</v>
      </c>
      <c r="N56" s="182">
        <v>38.5</v>
      </c>
      <c r="O56" s="165">
        <f t="shared" si="4"/>
        <v>0.84349593495935</v>
      </c>
      <c r="P56" s="138">
        <f t="shared" si="10"/>
        <v>36414</v>
      </c>
      <c r="Q56" s="182">
        <f t="shared" si="11"/>
        <v>486</v>
      </c>
      <c r="R56" s="182">
        <f t="shared" si="12"/>
        <v>61</v>
      </c>
      <c r="S56" s="162">
        <f t="shared" si="5"/>
        <v>0.874485596707819</v>
      </c>
      <c r="T56" s="190"/>
    </row>
    <row r="57" spans="1:20">
      <c r="A57" s="149"/>
      <c r="B57" s="149"/>
      <c r="C57" s="150"/>
      <c r="D57" s="151"/>
      <c r="E57" s="151"/>
      <c r="F57" s="151"/>
      <c r="G57" s="151"/>
      <c r="H57" s="151"/>
      <c r="I57" s="178"/>
      <c r="J57" s="178"/>
      <c r="K57" s="179"/>
      <c r="L57" s="151"/>
      <c r="M57" s="178">
        <v>0</v>
      </c>
      <c r="N57" s="178">
        <v>0</v>
      </c>
      <c r="O57" s="188"/>
      <c r="P57" s="151"/>
      <c r="Q57" s="178"/>
      <c r="R57" s="178"/>
      <c r="S57" s="188"/>
      <c r="T57" s="190"/>
    </row>
    <row r="58" spans="1:20">
      <c r="A58" s="136" t="s">
        <v>117</v>
      </c>
      <c r="B58" s="136" t="s">
        <v>118</v>
      </c>
      <c r="C58" s="137">
        <v>50</v>
      </c>
      <c r="D58" s="138">
        <v>183765</v>
      </c>
      <c r="E58" s="159">
        <v>1317</v>
      </c>
      <c r="F58" s="159">
        <v>20.25</v>
      </c>
      <c r="G58" s="162">
        <f t="shared" ref="G58:G91" si="13">1-(F58/E58)</f>
        <v>0.984624145785877</v>
      </c>
      <c r="H58" s="161"/>
      <c r="I58" s="171"/>
      <c r="J58" s="171"/>
      <c r="K58" s="172"/>
      <c r="L58" s="138">
        <v>175349</v>
      </c>
      <c r="M58" s="182">
        <v>1318</v>
      </c>
      <c r="N58" s="182">
        <v>15</v>
      </c>
      <c r="O58" s="162">
        <f t="shared" ref="O58:O91" si="14">1-(N58/M58)</f>
        <v>0.988619119878604</v>
      </c>
      <c r="P58" s="138">
        <f t="shared" ref="P58:P90" si="15">D58+H58+L58</f>
        <v>359114</v>
      </c>
      <c r="Q58" s="182">
        <f t="shared" ref="Q58:Q90" si="16">E58+I58+M58</f>
        <v>2635</v>
      </c>
      <c r="R58" s="182">
        <f t="shared" ref="R58:R90" si="17">F58+J58+N58</f>
        <v>35.25</v>
      </c>
      <c r="S58" s="162">
        <f t="shared" si="5"/>
        <v>0.986622390891841</v>
      </c>
      <c r="T58" s="190"/>
    </row>
    <row r="59" spans="1:20">
      <c r="A59" s="136" t="s">
        <v>119</v>
      </c>
      <c r="B59" s="136" t="s">
        <v>120</v>
      </c>
      <c r="C59" s="137">
        <v>300</v>
      </c>
      <c r="D59" s="138">
        <v>4231</v>
      </c>
      <c r="E59" s="159">
        <v>345</v>
      </c>
      <c r="F59" s="159">
        <v>25.75</v>
      </c>
      <c r="G59" s="162">
        <f t="shared" si="13"/>
        <v>0.92536231884058</v>
      </c>
      <c r="H59" s="163"/>
      <c r="I59" s="174"/>
      <c r="J59" s="174"/>
      <c r="K59" s="175"/>
      <c r="L59" s="138">
        <v>3689</v>
      </c>
      <c r="M59" s="182">
        <v>285</v>
      </c>
      <c r="N59" s="182">
        <v>45</v>
      </c>
      <c r="O59" s="165">
        <f t="shared" si="14"/>
        <v>0.842105263157895</v>
      </c>
      <c r="P59" s="138">
        <f t="shared" si="15"/>
        <v>7920</v>
      </c>
      <c r="Q59" s="182">
        <f t="shared" si="16"/>
        <v>630</v>
      </c>
      <c r="R59" s="182">
        <f t="shared" si="17"/>
        <v>70.75</v>
      </c>
      <c r="S59" s="162">
        <f t="shared" si="5"/>
        <v>0.887698412698413</v>
      </c>
      <c r="T59" s="190"/>
    </row>
    <row r="60" spans="1:20">
      <c r="A60" s="136" t="s">
        <v>121</v>
      </c>
      <c r="B60" s="136" t="s">
        <v>122</v>
      </c>
      <c r="C60" s="137">
        <v>300</v>
      </c>
      <c r="D60" s="139">
        <v>20931</v>
      </c>
      <c r="E60" s="159">
        <v>1529</v>
      </c>
      <c r="F60" s="159">
        <v>161.1</v>
      </c>
      <c r="G60" s="162">
        <f t="shared" si="13"/>
        <v>0.8946370176586</v>
      </c>
      <c r="H60" s="163"/>
      <c r="I60" s="174"/>
      <c r="J60" s="174"/>
      <c r="K60" s="175"/>
      <c r="L60" s="138">
        <v>19287</v>
      </c>
      <c r="M60" s="182">
        <v>1593</v>
      </c>
      <c r="N60" s="182">
        <v>233.25</v>
      </c>
      <c r="O60" s="162">
        <f t="shared" si="14"/>
        <v>0.853578154425612</v>
      </c>
      <c r="P60" s="138">
        <f t="shared" si="15"/>
        <v>40218</v>
      </c>
      <c r="Q60" s="182">
        <f t="shared" si="16"/>
        <v>3122</v>
      </c>
      <c r="R60" s="182">
        <f t="shared" si="17"/>
        <v>394.35</v>
      </c>
      <c r="S60" s="162">
        <f t="shared" si="5"/>
        <v>0.873686739269699</v>
      </c>
      <c r="T60" s="190"/>
    </row>
    <row r="61" spans="1:20">
      <c r="A61" s="145" t="s">
        <v>123</v>
      </c>
      <c r="B61" s="136" t="s">
        <v>124</v>
      </c>
      <c r="C61" s="137">
        <v>300</v>
      </c>
      <c r="D61" s="146">
        <v>5850</v>
      </c>
      <c r="E61" s="159">
        <v>479</v>
      </c>
      <c r="F61" s="159">
        <v>61.25</v>
      </c>
      <c r="G61" s="162">
        <f t="shared" si="13"/>
        <v>0.872129436325679</v>
      </c>
      <c r="H61" s="163"/>
      <c r="I61" s="174"/>
      <c r="J61" s="174"/>
      <c r="K61" s="175"/>
      <c r="L61" s="138">
        <v>5010</v>
      </c>
      <c r="M61" s="182">
        <v>394</v>
      </c>
      <c r="N61" s="182">
        <v>68.25</v>
      </c>
      <c r="O61" s="165">
        <f t="shared" si="14"/>
        <v>0.826776649746193</v>
      </c>
      <c r="P61" s="146">
        <f t="shared" si="15"/>
        <v>10860</v>
      </c>
      <c r="Q61" s="185">
        <f t="shared" si="16"/>
        <v>873</v>
      </c>
      <c r="R61" s="185">
        <f t="shared" si="17"/>
        <v>129.5</v>
      </c>
      <c r="S61" s="162">
        <f t="shared" si="5"/>
        <v>0.851660939289805</v>
      </c>
      <c r="T61" s="190"/>
    </row>
    <row r="62" spans="1:20">
      <c r="A62" s="145" t="s">
        <v>125</v>
      </c>
      <c r="B62" s="136" t="s">
        <v>126</v>
      </c>
      <c r="C62" s="137">
        <v>300</v>
      </c>
      <c r="D62" s="146">
        <v>9</v>
      </c>
      <c r="E62" s="159">
        <v>10</v>
      </c>
      <c r="F62" s="159">
        <v>1.25</v>
      </c>
      <c r="G62" s="162">
        <f t="shared" si="13"/>
        <v>0.875</v>
      </c>
      <c r="H62" s="163"/>
      <c r="I62" s="174"/>
      <c r="J62" s="174"/>
      <c r="K62" s="175"/>
      <c r="L62" s="146">
        <v>7</v>
      </c>
      <c r="M62" s="185">
        <v>10</v>
      </c>
      <c r="N62" s="185">
        <v>1.5</v>
      </c>
      <c r="O62" s="162">
        <f t="shared" si="14"/>
        <v>0.85</v>
      </c>
      <c r="P62" s="146">
        <f t="shared" ref="P62:P72" si="18">D62+H62+L62</f>
        <v>16</v>
      </c>
      <c r="Q62" s="185">
        <f t="shared" ref="Q62:Q72" si="19">E62+I62+M62</f>
        <v>20</v>
      </c>
      <c r="R62" s="185">
        <f t="shared" ref="R62:R72" si="20">F62+J62+N62</f>
        <v>2.75</v>
      </c>
      <c r="S62" s="162">
        <f t="shared" ref="S62:S72" si="21">1-(R62/Q62)</f>
        <v>0.8625</v>
      </c>
      <c r="T62" s="190"/>
    </row>
    <row r="63" spans="1:20">
      <c r="A63" s="145" t="s">
        <v>127</v>
      </c>
      <c r="B63" s="136" t="s">
        <v>128</v>
      </c>
      <c r="C63" s="137">
        <v>300</v>
      </c>
      <c r="D63" s="146">
        <v>246</v>
      </c>
      <c r="E63" s="159">
        <v>23</v>
      </c>
      <c r="F63" s="159">
        <v>4</v>
      </c>
      <c r="G63" s="165">
        <f t="shared" si="13"/>
        <v>0.826086956521739</v>
      </c>
      <c r="H63" s="163"/>
      <c r="I63" s="174"/>
      <c r="J63" s="174"/>
      <c r="K63" s="175"/>
      <c r="L63" s="146">
        <v>241</v>
      </c>
      <c r="M63" s="185">
        <v>20</v>
      </c>
      <c r="N63" s="185">
        <v>3</v>
      </c>
      <c r="O63" s="162">
        <f t="shared" si="14"/>
        <v>0.85</v>
      </c>
      <c r="P63" s="146">
        <f t="shared" si="18"/>
        <v>487</v>
      </c>
      <c r="Q63" s="185">
        <f t="shared" si="19"/>
        <v>43</v>
      </c>
      <c r="R63" s="185">
        <f t="shared" si="20"/>
        <v>7</v>
      </c>
      <c r="S63" s="165">
        <f t="shared" si="21"/>
        <v>0.837209302325581</v>
      </c>
      <c r="T63" s="190"/>
    </row>
    <row r="64" spans="1:20">
      <c r="A64" s="145" t="s">
        <v>129</v>
      </c>
      <c r="B64" s="136" t="s">
        <v>130</v>
      </c>
      <c r="C64" s="137">
        <v>300</v>
      </c>
      <c r="D64" s="146">
        <v>97</v>
      </c>
      <c r="E64" s="159">
        <v>12</v>
      </c>
      <c r="F64" s="159">
        <v>0</v>
      </c>
      <c r="G64" s="162">
        <f t="shared" si="13"/>
        <v>1</v>
      </c>
      <c r="H64" s="163"/>
      <c r="I64" s="174"/>
      <c r="J64" s="174"/>
      <c r="K64" s="175"/>
      <c r="L64" s="146">
        <v>94</v>
      </c>
      <c r="M64" s="185">
        <v>12</v>
      </c>
      <c r="N64" s="185">
        <v>1.5</v>
      </c>
      <c r="O64" s="162">
        <f t="shared" si="14"/>
        <v>0.875</v>
      </c>
      <c r="P64" s="146">
        <f t="shared" si="18"/>
        <v>191</v>
      </c>
      <c r="Q64" s="185">
        <f t="shared" si="19"/>
        <v>24</v>
      </c>
      <c r="R64" s="185">
        <f t="shared" si="20"/>
        <v>1.5</v>
      </c>
      <c r="S64" s="162">
        <f t="shared" si="21"/>
        <v>0.9375</v>
      </c>
      <c r="T64" s="190"/>
    </row>
    <row r="65" spans="1:20">
      <c r="A65" s="140" t="s">
        <v>131</v>
      </c>
      <c r="B65" s="140" t="s">
        <v>132</v>
      </c>
      <c r="C65" s="137">
        <v>300</v>
      </c>
      <c r="D65" s="146">
        <v>22</v>
      </c>
      <c r="E65" s="159">
        <v>13</v>
      </c>
      <c r="F65" s="159">
        <v>0</v>
      </c>
      <c r="G65" s="162">
        <f t="shared" si="13"/>
        <v>1</v>
      </c>
      <c r="H65" s="163"/>
      <c r="I65" s="174"/>
      <c r="J65" s="174"/>
      <c r="K65" s="175"/>
      <c r="L65" s="146">
        <v>21</v>
      </c>
      <c r="M65" s="185">
        <v>12</v>
      </c>
      <c r="N65" s="185">
        <v>0</v>
      </c>
      <c r="O65" s="162">
        <f t="shared" si="14"/>
        <v>1</v>
      </c>
      <c r="P65" s="146">
        <f t="shared" si="18"/>
        <v>43</v>
      </c>
      <c r="Q65" s="185">
        <f t="shared" si="19"/>
        <v>25</v>
      </c>
      <c r="R65" s="185">
        <f t="shared" si="20"/>
        <v>0</v>
      </c>
      <c r="S65" s="162">
        <f t="shared" si="21"/>
        <v>1</v>
      </c>
      <c r="T65" s="190"/>
    </row>
    <row r="66" spans="1:20">
      <c r="A66" s="140" t="s">
        <v>133</v>
      </c>
      <c r="B66" s="140" t="s">
        <v>134</v>
      </c>
      <c r="C66" s="191">
        <v>300</v>
      </c>
      <c r="D66" s="146">
        <v>29</v>
      </c>
      <c r="E66" s="159">
        <v>19</v>
      </c>
      <c r="F66" s="159">
        <v>0.5</v>
      </c>
      <c r="G66" s="162">
        <f t="shared" si="13"/>
        <v>0.973684210526316</v>
      </c>
      <c r="H66" s="163"/>
      <c r="I66" s="174"/>
      <c r="J66" s="174"/>
      <c r="K66" s="175"/>
      <c r="L66" s="146">
        <v>27</v>
      </c>
      <c r="M66" s="185">
        <v>17</v>
      </c>
      <c r="N66" s="185">
        <v>0.25</v>
      </c>
      <c r="O66" s="162">
        <f t="shared" si="14"/>
        <v>0.985294117647059</v>
      </c>
      <c r="P66" s="146">
        <f t="shared" si="18"/>
        <v>56</v>
      </c>
      <c r="Q66" s="185">
        <f t="shared" si="19"/>
        <v>36</v>
      </c>
      <c r="R66" s="185">
        <f t="shared" si="20"/>
        <v>0.75</v>
      </c>
      <c r="S66" s="162">
        <f t="shared" si="21"/>
        <v>0.979166666666667</v>
      </c>
      <c r="T66" s="190"/>
    </row>
    <row r="67" spans="1:20">
      <c r="A67" s="145" t="s">
        <v>135</v>
      </c>
      <c r="B67" s="136" t="s">
        <v>136</v>
      </c>
      <c r="C67" s="137">
        <v>300</v>
      </c>
      <c r="D67" s="146">
        <v>7286</v>
      </c>
      <c r="E67" s="159">
        <v>538</v>
      </c>
      <c r="F67" s="159">
        <v>27</v>
      </c>
      <c r="G67" s="162">
        <f t="shared" si="13"/>
        <v>0.949814126394052</v>
      </c>
      <c r="H67" s="163"/>
      <c r="I67" s="174"/>
      <c r="J67" s="174"/>
      <c r="K67" s="175"/>
      <c r="L67" s="146">
        <v>7196</v>
      </c>
      <c r="M67" s="185">
        <v>550</v>
      </c>
      <c r="N67" s="185">
        <v>40.5</v>
      </c>
      <c r="O67" s="162">
        <f t="shared" si="14"/>
        <v>0.926363636363636</v>
      </c>
      <c r="P67" s="146">
        <f t="shared" si="18"/>
        <v>14482</v>
      </c>
      <c r="Q67" s="185">
        <f t="shared" si="19"/>
        <v>1088</v>
      </c>
      <c r="R67" s="185">
        <f t="shared" si="20"/>
        <v>67.5</v>
      </c>
      <c r="S67" s="162">
        <f t="shared" si="21"/>
        <v>0.937959558823529</v>
      </c>
      <c r="T67" s="190"/>
    </row>
    <row r="68" spans="1:20">
      <c r="A68" s="145" t="s">
        <v>137</v>
      </c>
      <c r="B68" s="136" t="s">
        <v>138</v>
      </c>
      <c r="C68" s="137">
        <v>300</v>
      </c>
      <c r="D68" s="146">
        <v>479</v>
      </c>
      <c r="E68" s="159">
        <v>48</v>
      </c>
      <c r="F68" s="159">
        <v>1.75</v>
      </c>
      <c r="G68" s="162">
        <f t="shared" si="13"/>
        <v>0.963541666666667</v>
      </c>
      <c r="H68" s="163"/>
      <c r="I68" s="174"/>
      <c r="J68" s="174"/>
      <c r="K68" s="175"/>
      <c r="L68" s="146">
        <v>479</v>
      </c>
      <c r="M68" s="185">
        <v>47</v>
      </c>
      <c r="N68" s="185">
        <v>4</v>
      </c>
      <c r="O68" s="162">
        <f t="shared" si="14"/>
        <v>0.914893617021277</v>
      </c>
      <c r="P68" s="146">
        <f t="shared" si="18"/>
        <v>958</v>
      </c>
      <c r="Q68" s="185">
        <f t="shared" si="19"/>
        <v>95</v>
      </c>
      <c r="R68" s="185">
        <f t="shared" si="20"/>
        <v>5.75</v>
      </c>
      <c r="S68" s="162">
        <f t="shared" si="21"/>
        <v>0.939473684210526</v>
      </c>
      <c r="T68" s="190"/>
    </row>
    <row r="69" spans="1:20">
      <c r="A69" s="145" t="s">
        <v>139</v>
      </c>
      <c r="B69" s="136" t="s">
        <v>140</v>
      </c>
      <c r="C69" s="137">
        <v>300</v>
      </c>
      <c r="D69" s="146">
        <v>295</v>
      </c>
      <c r="E69" s="159">
        <v>27</v>
      </c>
      <c r="F69" s="159">
        <v>0</v>
      </c>
      <c r="G69" s="162">
        <f t="shared" si="13"/>
        <v>1</v>
      </c>
      <c r="H69" s="163"/>
      <c r="I69" s="174"/>
      <c r="J69" s="174"/>
      <c r="K69" s="175"/>
      <c r="L69" s="146">
        <v>308</v>
      </c>
      <c r="M69" s="185">
        <v>25</v>
      </c>
      <c r="N69" s="185">
        <v>1</v>
      </c>
      <c r="O69" s="162">
        <f t="shared" si="14"/>
        <v>0.96</v>
      </c>
      <c r="P69" s="146">
        <f t="shared" si="18"/>
        <v>603</v>
      </c>
      <c r="Q69" s="185">
        <f t="shared" si="19"/>
        <v>52</v>
      </c>
      <c r="R69" s="185">
        <f t="shared" si="20"/>
        <v>1</v>
      </c>
      <c r="S69" s="162">
        <f t="shared" si="21"/>
        <v>0.980769230769231</v>
      </c>
      <c r="T69" s="190"/>
    </row>
    <row r="70" spans="1:20">
      <c r="A70" s="147" t="s">
        <v>141</v>
      </c>
      <c r="B70" s="147" t="s">
        <v>142</v>
      </c>
      <c r="C70" s="137">
        <v>300</v>
      </c>
      <c r="D70" s="148">
        <v>2</v>
      </c>
      <c r="E70" s="164">
        <v>2</v>
      </c>
      <c r="F70" s="164">
        <v>0.25</v>
      </c>
      <c r="G70" s="162">
        <f t="shared" si="13"/>
        <v>0.875</v>
      </c>
      <c r="H70" s="163"/>
      <c r="I70" s="174"/>
      <c r="J70" s="174"/>
      <c r="K70" s="175"/>
      <c r="L70" s="148">
        <v>2</v>
      </c>
      <c r="M70" s="186">
        <v>2</v>
      </c>
      <c r="N70" s="186">
        <v>0.25</v>
      </c>
      <c r="O70" s="162">
        <f t="shared" si="14"/>
        <v>0.875</v>
      </c>
      <c r="P70" s="148">
        <f t="shared" si="18"/>
        <v>4</v>
      </c>
      <c r="Q70" s="186">
        <f t="shared" si="19"/>
        <v>4</v>
      </c>
      <c r="R70" s="186">
        <f t="shared" si="20"/>
        <v>0.5</v>
      </c>
      <c r="S70" s="162">
        <f t="shared" si="21"/>
        <v>0.875</v>
      </c>
      <c r="T70" s="190"/>
    </row>
    <row r="71" spans="1:20">
      <c r="A71" s="145" t="s">
        <v>143</v>
      </c>
      <c r="B71" s="136" t="s">
        <v>144</v>
      </c>
      <c r="C71" s="137">
        <v>300</v>
      </c>
      <c r="D71" s="146">
        <v>393</v>
      </c>
      <c r="E71" s="159">
        <v>37</v>
      </c>
      <c r="F71" s="159">
        <v>4.5</v>
      </c>
      <c r="G71" s="162">
        <f t="shared" si="13"/>
        <v>0.878378378378378</v>
      </c>
      <c r="H71" s="163"/>
      <c r="I71" s="174"/>
      <c r="J71" s="174"/>
      <c r="K71" s="175"/>
      <c r="L71" s="146">
        <v>385</v>
      </c>
      <c r="M71" s="185">
        <v>32</v>
      </c>
      <c r="N71" s="185">
        <v>2.75</v>
      </c>
      <c r="O71" s="162">
        <f t="shared" si="14"/>
        <v>0.9140625</v>
      </c>
      <c r="P71" s="146">
        <f t="shared" si="18"/>
        <v>778</v>
      </c>
      <c r="Q71" s="185">
        <f t="shared" si="19"/>
        <v>69</v>
      </c>
      <c r="R71" s="185">
        <f t="shared" si="20"/>
        <v>7.25</v>
      </c>
      <c r="S71" s="162">
        <f t="shared" si="21"/>
        <v>0.894927536231884</v>
      </c>
      <c r="T71" s="190"/>
    </row>
    <row r="72" spans="1:20">
      <c r="A72" s="145" t="s">
        <v>145</v>
      </c>
      <c r="B72" s="136" t="s">
        <v>146</v>
      </c>
      <c r="C72" s="137">
        <v>300</v>
      </c>
      <c r="D72" s="139">
        <v>29212</v>
      </c>
      <c r="E72" s="159">
        <v>1318</v>
      </c>
      <c r="F72" s="159">
        <v>86.5</v>
      </c>
      <c r="G72" s="162">
        <f t="shared" si="13"/>
        <v>0.934370257966616</v>
      </c>
      <c r="H72" s="163"/>
      <c r="I72" s="174"/>
      <c r="J72" s="174"/>
      <c r="K72" s="175"/>
      <c r="L72" s="146">
        <v>29256</v>
      </c>
      <c r="M72" s="185">
        <v>1313</v>
      </c>
      <c r="N72" s="185">
        <v>134.5</v>
      </c>
      <c r="O72" s="162">
        <f t="shared" si="14"/>
        <v>0.897562833206398</v>
      </c>
      <c r="P72" s="146">
        <f t="shared" si="18"/>
        <v>58468</v>
      </c>
      <c r="Q72" s="185">
        <f t="shared" si="19"/>
        <v>2631</v>
      </c>
      <c r="R72" s="185">
        <f t="shared" si="20"/>
        <v>221</v>
      </c>
      <c r="S72" s="162">
        <f t="shared" si="21"/>
        <v>0.916001520334474</v>
      </c>
      <c r="T72" s="190"/>
    </row>
    <row r="73" spans="1:20">
      <c r="A73" s="145" t="s">
        <v>147</v>
      </c>
      <c r="B73" s="136" t="s">
        <v>148</v>
      </c>
      <c r="C73" s="137">
        <v>300</v>
      </c>
      <c r="D73" s="146">
        <v>7536</v>
      </c>
      <c r="E73" s="159">
        <v>609</v>
      </c>
      <c r="F73" s="159">
        <v>59.5</v>
      </c>
      <c r="G73" s="162">
        <f t="shared" si="13"/>
        <v>0.902298850574713</v>
      </c>
      <c r="H73" s="163"/>
      <c r="I73" s="174"/>
      <c r="J73" s="174"/>
      <c r="K73" s="175"/>
      <c r="L73" s="146">
        <v>7636</v>
      </c>
      <c r="M73" s="185">
        <v>589</v>
      </c>
      <c r="N73" s="185">
        <v>74.25</v>
      </c>
      <c r="O73" s="162">
        <f t="shared" si="14"/>
        <v>0.873938879456706</v>
      </c>
      <c r="P73" s="146">
        <f t="shared" si="15"/>
        <v>15172</v>
      </c>
      <c r="Q73" s="185">
        <f t="shared" si="16"/>
        <v>1198</v>
      </c>
      <c r="R73" s="185">
        <f t="shared" si="17"/>
        <v>133.75</v>
      </c>
      <c r="S73" s="162">
        <f t="shared" ref="S73:S91" si="22">1-(R73/Q73)</f>
        <v>0.888355592654424</v>
      </c>
      <c r="T73" s="190"/>
    </row>
    <row r="74" spans="1:20">
      <c r="A74" s="145" t="s">
        <v>149</v>
      </c>
      <c r="B74" s="136" t="s">
        <v>150</v>
      </c>
      <c r="C74" s="137">
        <v>300</v>
      </c>
      <c r="D74" s="146">
        <v>168</v>
      </c>
      <c r="E74" s="159">
        <v>16</v>
      </c>
      <c r="F74" s="159">
        <v>0.5</v>
      </c>
      <c r="G74" s="162">
        <f t="shared" si="13"/>
        <v>0.96875</v>
      </c>
      <c r="H74" s="163"/>
      <c r="I74" s="174"/>
      <c r="J74" s="174"/>
      <c r="K74" s="175"/>
      <c r="L74" s="146">
        <v>155</v>
      </c>
      <c r="M74" s="185">
        <v>13</v>
      </c>
      <c r="N74" s="185">
        <v>1</v>
      </c>
      <c r="O74" s="162">
        <f t="shared" si="14"/>
        <v>0.923076923076923</v>
      </c>
      <c r="P74" s="146">
        <f t="shared" ref="P74:P76" si="23">D74+H74+L74</f>
        <v>323</v>
      </c>
      <c r="Q74" s="185">
        <f t="shared" ref="Q74:Q76" si="24">E74+I74+M74</f>
        <v>29</v>
      </c>
      <c r="R74" s="185">
        <f t="shared" ref="R74:R76" si="25">F74+J74+N74</f>
        <v>1.5</v>
      </c>
      <c r="S74" s="162">
        <f t="shared" ref="S74:S76" si="26">1-(R74/Q74)</f>
        <v>0.948275862068966</v>
      </c>
      <c r="T74" s="190"/>
    </row>
    <row r="75" spans="1:20">
      <c r="A75" s="145" t="s">
        <v>151</v>
      </c>
      <c r="B75" s="136" t="s">
        <v>152</v>
      </c>
      <c r="C75" s="137">
        <v>300</v>
      </c>
      <c r="D75" s="146">
        <v>2136</v>
      </c>
      <c r="E75" s="159">
        <v>166</v>
      </c>
      <c r="F75" s="159">
        <v>10</v>
      </c>
      <c r="G75" s="162">
        <f t="shared" si="13"/>
        <v>0.939759036144578</v>
      </c>
      <c r="H75" s="163"/>
      <c r="I75" s="174"/>
      <c r="J75" s="174"/>
      <c r="K75" s="175"/>
      <c r="L75" s="146">
        <v>2198</v>
      </c>
      <c r="M75" s="185">
        <v>163</v>
      </c>
      <c r="N75" s="185">
        <v>24.25</v>
      </c>
      <c r="O75" s="162">
        <f t="shared" si="14"/>
        <v>0.851226993865031</v>
      </c>
      <c r="P75" s="146">
        <f t="shared" si="23"/>
        <v>4334</v>
      </c>
      <c r="Q75" s="185">
        <f t="shared" si="24"/>
        <v>329</v>
      </c>
      <c r="R75" s="185">
        <f t="shared" si="25"/>
        <v>34.25</v>
      </c>
      <c r="S75" s="162">
        <f t="shared" si="26"/>
        <v>0.895896656534954</v>
      </c>
      <c r="T75" s="190"/>
    </row>
    <row r="76" spans="1:20">
      <c r="A76" s="145" t="s">
        <v>153</v>
      </c>
      <c r="B76" s="136" t="s">
        <v>154</v>
      </c>
      <c r="C76" s="141">
        <v>300</v>
      </c>
      <c r="D76" s="146">
        <v>104</v>
      </c>
      <c r="E76" s="159">
        <v>12</v>
      </c>
      <c r="F76" s="159">
        <v>1.25</v>
      </c>
      <c r="G76" s="162">
        <f t="shared" si="13"/>
        <v>0.895833333333333</v>
      </c>
      <c r="H76" s="163"/>
      <c r="I76" s="174"/>
      <c r="J76" s="174"/>
      <c r="K76" s="175"/>
      <c r="L76" s="146">
        <v>102</v>
      </c>
      <c r="M76" s="185">
        <v>12</v>
      </c>
      <c r="N76" s="185">
        <v>1</v>
      </c>
      <c r="O76" s="162">
        <f t="shared" si="14"/>
        <v>0.916666666666667</v>
      </c>
      <c r="P76" s="146">
        <f t="shared" si="23"/>
        <v>206</v>
      </c>
      <c r="Q76" s="185">
        <f t="shared" si="24"/>
        <v>24</v>
      </c>
      <c r="R76" s="185">
        <f t="shared" si="25"/>
        <v>2.25</v>
      </c>
      <c r="S76" s="162">
        <f t="shared" si="26"/>
        <v>0.90625</v>
      </c>
      <c r="T76" s="190"/>
    </row>
    <row r="77" spans="1:20">
      <c r="A77" s="145" t="s">
        <v>155</v>
      </c>
      <c r="B77" s="136" t="s">
        <v>156</v>
      </c>
      <c r="C77" s="141">
        <v>300</v>
      </c>
      <c r="D77" s="146">
        <v>2064</v>
      </c>
      <c r="E77" s="159">
        <v>155</v>
      </c>
      <c r="F77" s="159">
        <v>14.75</v>
      </c>
      <c r="G77" s="162">
        <f t="shared" si="13"/>
        <v>0.904838709677419</v>
      </c>
      <c r="H77" s="163"/>
      <c r="I77" s="174"/>
      <c r="J77" s="174"/>
      <c r="K77" s="175"/>
      <c r="L77" s="146">
        <v>2141</v>
      </c>
      <c r="M77" s="185">
        <v>153</v>
      </c>
      <c r="N77" s="185">
        <v>18</v>
      </c>
      <c r="O77" s="162">
        <f t="shared" si="14"/>
        <v>0.882352941176471</v>
      </c>
      <c r="P77" s="146">
        <f t="shared" si="15"/>
        <v>4205</v>
      </c>
      <c r="Q77" s="185">
        <f t="shared" si="16"/>
        <v>308</v>
      </c>
      <c r="R77" s="185">
        <f t="shared" si="17"/>
        <v>32.75</v>
      </c>
      <c r="S77" s="162">
        <f t="shared" si="22"/>
        <v>0.893668831168831</v>
      </c>
      <c r="T77" s="190"/>
    </row>
    <row r="78" spans="1:20">
      <c r="A78" s="145" t="s">
        <v>157</v>
      </c>
      <c r="B78" s="136" t="s">
        <v>158</v>
      </c>
      <c r="C78" s="137">
        <v>300</v>
      </c>
      <c r="D78" s="146">
        <v>3705</v>
      </c>
      <c r="E78" s="159">
        <v>303</v>
      </c>
      <c r="F78" s="159">
        <v>28.25</v>
      </c>
      <c r="G78" s="162">
        <f t="shared" si="13"/>
        <v>0.906765676567657</v>
      </c>
      <c r="H78" s="163"/>
      <c r="I78" s="174"/>
      <c r="J78" s="174"/>
      <c r="K78" s="175"/>
      <c r="L78" s="146">
        <v>3813</v>
      </c>
      <c r="M78" s="185">
        <v>297</v>
      </c>
      <c r="N78" s="185">
        <v>49.5</v>
      </c>
      <c r="O78" s="165">
        <f t="shared" si="14"/>
        <v>0.833333333333333</v>
      </c>
      <c r="P78" s="146">
        <f t="shared" si="15"/>
        <v>7518</v>
      </c>
      <c r="Q78" s="185">
        <f t="shared" si="16"/>
        <v>600</v>
      </c>
      <c r="R78" s="185">
        <f t="shared" si="17"/>
        <v>77.75</v>
      </c>
      <c r="S78" s="162">
        <f t="shared" si="22"/>
        <v>0.870416666666667</v>
      </c>
      <c r="T78" s="190"/>
    </row>
    <row r="79" spans="1:20">
      <c r="A79" s="145" t="s">
        <v>159</v>
      </c>
      <c r="B79" s="136" t="s">
        <v>160</v>
      </c>
      <c r="C79" s="137">
        <v>300</v>
      </c>
      <c r="D79" s="146">
        <v>9081</v>
      </c>
      <c r="E79" s="159">
        <v>719</v>
      </c>
      <c r="F79" s="159">
        <v>62.25</v>
      </c>
      <c r="G79" s="162">
        <f t="shared" si="13"/>
        <v>0.913421418636996</v>
      </c>
      <c r="H79" s="163"/>
      <c r="I79" s="174"/>
      <c r="J79" s="174"/>
      <c r="K79" s="175"/>
      <c r="L79" s="146">
        <v>9290</v>
      </c>
      <c r="M79" s="185">
        <v>722</v>
      </c>
      <c r="N79" s="185">
        <v>97.25</v>
      </c>
      <c r="O79" s="162">
        <f t="shared" si="14"/>
        <v>0.865304709141274</v>
      </c>
      <c r="P79" s="146">
        <f t="shared" si="15"/>
        <v>18371</v>
      </c>
      <c r="Q79" s="185">
        <f t="shared" si="16"/>
        <v>1441</v>
      </c>
      <c r="R79" s="185">
        <f t="shared" si="17"/>
        <v>159.5</v>
      </c>
      <c r="S79" s="162">
        <f t="shared" si="22"/>
        <v>0.889312977099237</v>
      </c>
      <c r="T79" s="190"/>
    </row>
    <row r="80" spans="1:20">
      <c r="A80" s="145" t="s">
        <v>161</v>
      </c>
      <c r="B80" s="136" t="s">
        <v>162</v>
      </c>
      <c r="C80" s="137">
        <v>300</v>
      </c>
      <c r="D80" s="146">
        <v>4214</v>
      </c>
      <c r="E80" s="159">
        <v>428</v>
      </c>
      <c r="F80" s="159">
        <v>32.75</v>
      </c>
      <c r="G80" s="162">
        <f t="shared" si="13"/>
        <v>0.923481308411215</v>
      </c>
      <c r="H80" s="163"/>
      <c r="I80" s="174"/>
      <c r="J80" s="174"/>
      <c r="K80" s="175"/>
      <c r="L80" s="146">
        <v>4904</v>
      </c>
      <c r="M80" s="185">
        <v>487</v>
      </c>
      <c r="N80" s="185">
        <v>46.5</v>
      </c>
      <c r="O80" s="162">
        <f t="shared" si="14"/>
        <v>0.904517453798768</v>
      </c>
      <c r="P80" s="146">
        <f t="shared" si="15"/>
        <v>9118</v>
      </c>
      <c r="Q80" s="185">
        <f t="shared" si="16"/>
        <v>915</v>
      </c>
      <c r="R80" s="185">
        <f t="shared" si="17"/>
        <v>79.25</v>
      </c>
      <c r="S80" s="162">
        <f t="shared" si="22"/>
        <v>0.913387978142077</v>
      </c>
      <c r="T80" s="190"/>
    </row>
    <row r="81" spans="1:20">
      <c r="A81" s="145" t="s">
        <v>163</v>
      </c>
      <c r="B81" s="136" t="s">
        <v>164</v>
      </c>
      <c r="C81" s="137">
        <v>300</v>
      </c>
      <c r="D81" s="146">
        <v>466</v>
      </c>
      <c r="E81" s="159">
        <v>44</v>
      </c>
      <c r="F81" s="159">
        <v>5.5</v>
      </c>
      <c r="G81" s="162">
        <f t="shared" si="13"/>
        <v>0.875</v>
      </c>
      <c r="H81" s="163"/>
      <c r="I81" s="174"/>
      <c r="J81" s="174"/>
      <c r="K81" s="175"/>
      <c r="L81" s="146">
        <v>451</v>
      </c>
      <c r="M81" s="185">
        <v>37</v>
      </c>
      <c r="N81" s="185">
        <v>3.75</v>
      </c>
      <c r="O81" s="162">
        <f t="shared" si="14"/>
        <v>0.898648648648649</v>
      </c>
      <c r="P81" s="146">
        <f t="shared" si="15"/>
        <v>917</v>
      </c>
      <c r="Q81" s="185">
        <f t="shared" si="16"/>
        <v>81</v>
      </c>
      <c r="R81" s="185">
        <f t="shared" si="17"/>
        <v>9.25</v>
      </c>
      <c r="S81" s="162">
        <f t="shared" si="22"/>
        <v>0.885802469135803</v>
      </c>
      <c r="T81" s="190"/>
    </row>
    <row r="82" spans="1:20">
      <c r="A82" s="147" t="s">
        <v>165</v>
      </c>
      <c r="B82" s="147" t="s">
        <v>166</v>
      </c>
      <c r="C82" s="137">
        <v>300</v>
      </c>
      <c r="D82" s="148">
        <v>1</v>
      </c>
      <c r="E82" s="164">
        <v>1</v>
      </c>
      <c r="F82" s="164">
        <v>0</v>
      </c>
      <c r="G82" s="162">
        <f t="shared" si="13"/>
        <v>1</v>
      </c>
      <c r="H82" s="163"/>
      <c r="I82" s="174"/>
      <c r="J82" s="174"/>
      <c r="K82" s="175"/>
      <c r="L82" s="144">
        <v>0</v>
      </c>
      <c r="M82" s="144">
        <v>0</v>
      </c>
      <c r="N82" s="144">
        <v>0</v>
      </c>
      <c r="O82" s="144"/>
      <c r="P82" s="148">
        <f t="shared" ref="P82" si="27">D82+H82+L82</f>
        <v>1</v>
      </c>
      <c r="Q82" s="186">
        <f t="shared" ref="Q82" si="28">E82+I82+M82</f>
        <v>1</v>
      </c>
      <c r="R82" s="186">
        <f t="shared" ref="R82" si="29">F82+J82+N82</f>
        <v>0</v>
      </c>
      <c r="S82" s="162">
        <f t="shared" si="22"/>
        <v>1</v>
      </c>
      <c r="T82" s="190"/>
    </row>
    <row r="83" spans="1:20">
      <c r="A83" s="145" t="s">
        <v>167</v>
      </c>
      <c r="B83" s="136" t="s">
        <v>168</v>
      </c>
      <c r="C83" s="137">
        <v>300</v>
      </c>
      <c r="D83" s="146">
        <v>16668</v>
      </c>
      <c r="E83" s="159">
        <v>1104</v>
      </c>
      <c r="F83" s="159">
        <v>119.25</v>
      </c>
      <c r="G83" s="162">
        <f t="shared" si="13"/>
        <v>0.891983695652174</v>
      </c>
      <c r="H83" s="163"/>
      <c r="I83" s="174"/>
      <c r="J83" s="174"/>
      <c r="K83" s="175"/>
      <c r="L83" s="146">
        <v>17575</v>
      </c>
      <c r="M83" s="185">
        <v>1263</v>
      </c>
      <c r="N83" s="185">
        <v>160.5</v>
      </c>
      <c r="O83" s="162">
        <f t="shared" si="14"/>
        <v>0.8729216152019</v>
      </c>
      <c r="P83" s="146">
        <f t="shared" si="15"/>
        <v>34243</v>
      </c>
      <c r="Q83" s="185">
        <f t="shared" si="16"/>
        <v>2367</v>
      </c>
      <c r="R83" s="185">
        <f t="shared" si="17"/>
        <v>279.75</v>
      </c>
      <c r="S83" s="162">
        <f t="shared" si="22"/>
        <v>0.881812420785805</v>
      </c>
      <c r="T83" s="190"/>
    </row>
    <row r="84" spans="1:20">
      <c r="A84" s="136" t="s">
        <v>169</v>
      </c>
      <c r="B84" s="136" t="s">
        <v>170</v>
      </c>
      <c r="C84" s="137">
        <v>300</v>
      </c>
      <c r="D84" s="146">
        <v>2280</v>
      </c>
      <c r="E84" s="159">
        <v>229</v>
      </c>
      <c r="F84" s="159">
        <v>26.25</v>
      </c>
      <c r="G84" s="162">
        <f t="shared" si="13"/>
        <v>0.885371179039301</v>
      </c>
      <c r="H84" s="163"/>
      <c r="I84" s="174"/>
      <c r="J84" s="174"/>
      <c r="K84" s="175"/>
      <c r="L84" s="146">
        <v>2359</v>
      </c>
      <c r="M84" s="185">
        <v>223</v>
      </c>
      <c r="N84" s="185">
        <v>36.25</v>
      </c>
      <c r="O84" s="165">
        <f t="shared" si="14"/>
        <v>0.837443946188341</v>
      </c>
      <c r="P84" s="146">
        <f t="shared" si="15"/>
        <v>4639</v>
      </c>
      <c r="Q84" s="185">
        <f t="shared" si="16"/>
        <v>452</v>
      </c>
      <c r="R84" s="185">
        <f t="shared" si="17"/>
        <v>62.5</v>
      </c>
      <c r="S84" s="162">
        <f t="shared" si="22"/>
        <v>0.861725663716814</v>
      </c>
      <c r="T84" s="190"/>
    </row>
    <row r="85" spans="1:20">
      <c r="A85" s="140" t="s">
        <v>171</v>
      </c>
      <c r="B85" s="140" t="s">
        <v>172</v>
      </c>
      <c r="C85" s="137">
        <v>300</v>
      </c>
      <c r="D85" s="146">
        <v>42</v>
      </c>
      <c r="E85" s="159">
        <v>18</v>
      </c>
      <c r="F85" s="159">
        <v>1.5</v>
      </c>
      <c r="G85" s="162">
        <f t="shared" si="13"/>
        <v>0.916666666666667</v>
      </c>
      <c r="H85" s="163"/>
      <c r="I85" s="174"/>
      <c r="J85" s="174"/>
      <c r="K85" s="175"/>
      <c r="L85" s="146">
        <v>43</v>
      </c>
      <c r="M85" s="185">
        <v>18</v>
      </c>
      <c r="N85" s="185">
        <v>3.5</v>
      </c>
      <c r="O85" s="187">
        <f t="shared" si="14"/>
        <v>0.805555555555556</v>
      </c>
      <c r="P85" s="146">
        <f t="shared" si="15"/>
        <v>85</v>
      </c>
      <c r="Q85" s="185">
        <f t="shared" si="16"/>
        <v>36</v>
      </c>
      <c r="R85" s="185">
        <f t="shared" si="17"/>
        <v>5</v>
      </c>
      <c r="S85" s="162">
        <f t="shared" si="22"/>
        <v>0.861111111111111</v>
      </c>
      <c r="T85" s="190"/>
    </row>
    <row r="86" spans="1:20">
      <c r="A86" s="136" t="s">
        <v>173</v>
      </c>
      <c r="B86" s="136" t="s">
        <v>174</v>
      </c>
      <c r="C86" s="137">
        <v>300</v>
      </c>
      <c r="D86" s="146">
        <v>9320</v>
      </c>
      <c r="E86" s="159">
        <v>691</v>
      </c>
      <c r="F86" s="159">
        <v>45</v>
      </c>
      <c r="G86" s="162">
        <f t="shared" si="13"/>
        <v>0.934876989869754</v>
      </c>
      <c r="H86" s="163"/>
      <c r="I86" s="174"/>
      <c r="J86" s="174"/>
      <c r="K86" s="175"/>
      <c r="L86" s="146">
        <v>9501</v>
      </c>
      <c r="M86" s="185">
        <v>727</v>
      </c>
      <c r="N86" s="185">
        <v>51.5</v>
      </c>
      <c r="O86" s="162">
        <f t="shared" si="14"/>
        <v>0.929160935350757</v>
      </c>
      <c r="P86" s="146">
        <f t="shared" si="15"/>
        <v>18821</v>
      </c>
      <c r="Q86" s="185">
        <f t="shared" si="16"/>
        <v>1418</v>
      </c>
      <c r="R86" s="185">
        <f t="shared" si="17"/>
        <v>96.5</v>
      </c>
      <c r="S86" s="162">
        <f t="shared" si="22"/>
        <v>0.931946403385049</v>
      </c>
      <c r="T86" s="190"/>
    </row>
    <row r="87" spans="1:20">
      <c r="A87" s="136" t="s">
        <v>175</v>
      </c>
      <c r="B87" s="136" t="s">
        <v>176</v>
      </c>
      <c r="C87" s="137">
        <v>300</v>
      </c>
      <c r="D87" s="146">
        <v>5586</v>
      </c>
      <c r="E87" s="159">
        <v>574</v>
      </c>
      <c r="F87" s="159">
        <v>50</v>
      </c>
      <c r="G87" s="162">
        <f t="shared" si="13"/>
        <v>0.912891986062718</v>
      </c>
      <c r="H87" s="163"/>
      <c r="I87" s="174"/>
      <c r="J87" s="174"/>
      <c r="K87" s="175"/>
      <c r="L87" s="146">
        <v>5657</v>
      </c>
      <c r="M87" s="185">
        <v>554</v>
      </c>
      <c r="N87" s="185">
        <v>73.5</v>
      </c>
      <c r="O87" s="162">
        <f t="shared" si="14"/>
        <v>0.867328519855596</v>
      </c>
      <c r="P87" s="146">
        <f t="shared" si="15"/>
        <v>11243</v>
      </c>
      <c r="Q87" s="185">
        <f t="shared" si="16"/>
        <v>1128</v>
      </c>
      <c r="R87" s="185">
        <f t="shared" si="17"/>
        <v>123.5</v>
      </c>
      <c r="S87" s="162">
        <f t="shared" si="22"/>
        <v>0.890514184397163</v>
      </c>
      <c r="T87" s="190"/>
    </row>
    <row r="88" spans="1:20">
      <c r="A88" s="136" t="s">
        <v>177</v>
      </c>
      <c r="B88" s="136" t="s">
        <v>178</v>
      </c>
      <c r="C88" s="137">
        <v>300</v>
      </c>
      <c r="D88" s="146">
        <v>130</v>
      </c>
      <c r="E88" s="159">
        <v>17</v>
      </c>
      <c r="F88" s="159">
        <v>3</v>
      </c>
      <c r="G88" s="165">
        <f t="shared" si="13"/>
        <v>0.823529411764706</v>
      </c>
      <c r="H88" s="163"/>
      <c r="I88" s="174"/>
      <c r="J88" s="174"/>
      <c r="K88" s="175"/>
      <c r="L88" s="146">
        <v>126</v>
      </c>
      <c r="M88" s="185">
        <v>15</v>
      </c>
      <c r="N88" s="185">
        <v>2</v>
      </c>
      <c r="O88" s="162">
        <f t="shared" si="14"/>
        <v>0.866666666666667</v>
      </c>
      <c r="P88" s="146">
        <f t="shared" si="15"/>
        <v>256</v>
      </c>
      <c r="Q88" s="185">
        <f t="shared" ref="Q88:Q89" si="30">E88+I88+M88</f>
        <v>32</v>
      </c>
      <c r="R88" s="185">
        <f t="shared" ref="R88:R89" si="31">F88+J88+N88</f>
        <v>5</v>
      </c>
      <c r="S88" s="165">
        <f t="shared" si="22"/>
        <v>0.84375</v>
      </c>
      <c r="T88" s="190"/>
    </row>
    <row r="89" spans="1:20">
      <c r="A89" s="136" t="s">
        <v>179</v>
      </c>
      <c r="B89" s="136" t="s">
        <v>180</v>
      </c>
      <c r="C89" s="137">
        <v>300</v>
      </c>
      <c r="D89" s="146">
        <v>798</v>
      </c>
      <c r="E89" s="159">
        <v>72</v>
      </c>
      <c r="F89" s="159">
        <v>9.25</v>
      </c>
      <c r="G89" s="162">
        <f t="shared" si="13"/>
        <v>0.871527777777778</v>
      </c>
      <c r="H89" s="163"/>
      <c r="I89" s="174"/>
      <c r="J89" s="174"/>
      <c r="K89" s="175"/>
      <c r="L89" s="146">
        <v>768</v>
      </c>
      <c r="M89" s="185">
        <v>63</v>
      </c>
      <c r="N89" s="185">
        <v>5.25</v>
      </c>
      <c r="O89" s="162">
        <f t="shared" si="14"/>
        <v>0.916666666666667</v>
      </c>
      <c r="P89" s="146">
        <f t="shared" si="15"/>
        <v>1566</v>
      </c>
      <c r="Q89" s="185">
        <f t="shared" si="30"/>
        <v>135</v>
      </c>
      <c r="R89" s="185">
        <f t="shared" si="31"/>
        <v>14.5</v>
      </c>
      <c r="S89" s="162">
        <f t="shared" si="22"/>
        <v>0.892592592592593</v>
      </c>
      <c r="T89" s="190"/>
    </row>
    <row r="90" ht="15" spans="1:20">
      <c r="A90" s="136" t="s">
        <v>181</v>
      </c>
      <c r="B90" s="136" t="s">
        <v>182</v>
      </c>
      <c r="C90" s="137">
        <v>300</v>
      </c>
      <c r="D90" s="132">
        <v>55760</v>
      </c>
      <c r="E90" s="159">
        <v>1341</v>
      </c>
      <c r="F90" s="159">
        <v>149.5</v>
      </c>
      <c r="G90" s="202">
        <f t="shared" si="13"/>
        <v>0.888516032811335</v>
      </c>
      <c r="H90" s="203"/>
      <c r="I90" s="216"/>
      <c r="J90" s="216"/>
      <c r="K90" s="217"/>
      <c r="L90" s="132">
        <v>55377</v>
      </c>
      <c r="M90" s="156">
        <v>1322</v>
      </c>
      <c r="N90" s="156">
        <v>169.5</v>
      </c>
      <c r="O90" s="202">
        <f t="shared" si="14"/>
        <v>0.87178517397882</v>
      </c>
      <c r="P90" s="221">
        <f t="shared" si="15"/>
        <v>111137</v>
      </c>
      <c r="Q90" s="226">
        <f t="shared" si="16"/>
        <v>2663</v>
      </c>
      <c r="R90" s="226">
        <f t="shared" si="17"/>
        <v>319</v>
      </c>
      <c r="S90" s="202">
        <f t="shared" si="22"/>
        <v>0.880210289147578</v>
      </c>
      <c r="T90" s="190"/>
    </row>
    <row r="91" spans="1:20">
      <c r="A91" s="192"/>
      <c r="B91" s="192"/>
      <c r="C91" s="193"/>
      <c r="D91" s="194">
        <f>SUM(D4:D90)</f>
        <v>524862</v>
      </c>
      <c r="E91" s="204">
        <f t="shared" ref="E91:R91" si="32">SUM(E4:E90)</f>
        <v>18047</v>
      </c>
      <c r="F91" s="204">
        <f t="shared" si="32"/>
        <v>1545.85</v>
      </c>
      <c r="G91" s="205">
        <f t="shared" si="13"/>
        <v>0.914343104117028</v>
      </c>
      <c r="H91" s="206">
        <f t="shared" si="32"/>
        <v>0</v>
      </c>
      <c r="I91" s="206">
        <f t="shared" si="32"/>
        <v>0</v>
      </c>
      <c r="J91" s="206">
        <f t="shared" si="32"/>
        <v>0</v>
      </c>
      <c r="K91" s="205" t="e">
        <f>1-(J91/I91)</f>
        <v>#DIV/0!</v>
      </c>
      <c r="L91" s="194">
        <f t="shared" si="32"/>
        <v>513862</v>
      </c>
      <c r="M91" s="204">
        <f t="shared" si="32"/>
        <v>18044</v>
      </c>
      <c r="N91" s="204">
        <f t="shared" si="32"/>
        <v>2000</v>
      </c>
      <c r="O91" s="205">
        <f t="shared" si="14"/>
        <v>0.889159831522944</v>
      </c>
      <c r="P91" s="194">
        <f t="shared" si="32"/>
        <v>1038724</v>
      </c>
      <c r="Q91" s="204">
        <f t="shared" si="32"/>
        <v>36091</v>
      </c>
      <c r="R91" s="204">
        <f t="shared" si="32"/>
        <v>3545.85</v>
      </c>
      <c r="S91" s="205">
        <f t="shared" si="22"/>
        <v>0.901752514477294</v>
      </c>
      <c r="T91" s="193"/>
    </row>
    <row r="92" spans="1:20">
      <c r="A92" s="195"/>
      <c r="B92" s="196" t="s">
        <v>3</v>
      </c>
      <c r="C92" s="197"/>
      <c r="D92" s="198" t="s">
        <v>183</v>
      </c>
      <c r="E92" s="207">
        <f>E91/D91</f>
        <v>0.0343842762478518</v>
      </c>
      <c r="F92" s="193"/>
      <c r="G92" s="208"/>
      <c r="H92" s="209" t="s">
        <v>183</v>
      </c>
      <c r="I92" s="218" t="e">
        <f>I91/H91</f>
        <v>#DIV/0!</v>
      </c>
      <c r="J92" s="213"/>
      <c r="K92" s="213"/>
      <c r="L92" s="198" t="s">
        <v>183</v>
      </c>
      <c r="M92" s="207">
        <f>M91/L91</f>
        <v>0.0351144859904021</v>
      </c>
      <c r="N92" s="222"/>
      <c r="O92" s="223"/>
      <c r="P92" s="198" t="s">
        <v>183</v>
      </c>
      <c r="Q92" s="207">
        <f>Q91/P91</f>
        <v>0.0347455146891763</v>
      </c>
      <c r="R92" s="222"/>
      <c r="S92" s="223"/>
      <c r="T92" s="190"/>
    </row>
    <row r="93" ht="18.75" spans="1:20">
      <c r="A93" s="195"/>
      <c r="B93" s="196"/>
      <c r="C93" s="197"/>
      <c r="D93" s="199"/>
      <c r="E93" s="210"/>
      <c r="F93" s="211" t="s">
        <v>184</v>
      </c>
      <c r="G93" s="212">
        <f>SUM(G4:G90)/84</f>
        <v>0.918411582112614</v>
      </c>
      <c r="H93" s="213"/>
      <c r="I93" s="213"/>
      <c r="J93" s="213"/>
      <c r="K93" s="213"/>
      <c r="L93" s="219"/>
      <c r="M93" s="224"/>
      <c r="N93" s="211" t="s">
        <v>184</v>
      </c>
      <c r="O93" s="225">
        <f>SUM(O4:O90)/84</f>
        <v>0.88971640530332</v>
      </c>
      <c r="P93" s="219"/>
      <c r="Q93" s="224"/>
      <c r="R93" s="211" t="s">
        <v>184</v>
      </c>
      <c r="S93" s="212">
        <f>SUM(S4:S90)/84</f>
        <v>0.909911215543884</v>
      </c>
      <c r="T93" s="196" t="s">
        <v>3</v>
      </c>
    </row>
    <row r="94" ht="15" spans="1:20">
      <c r="A94" s="195"/>
      <c r="B94" s="196"/>
      <c r="C94" s="197"/>
      <c r="D94" s="197"/>
      <c r="E94" s="197"/>
      <c r="F94" s="190"/>
      <c r="G94" s="214"/>
      <c r="H94" s="213"/>
      <c r="I94" s="213"/>
      <c r="J94" s="213"/>
      <c r="K94" s="213"/>
      <c r="L94" s="48"/>
      <c r="M94" s="48"/>
      <c r="N94" s="190"/>
      <c r="O94" s="214"/>
      <c r="P94" s="48"/>
      <c r="Q94" s="48"/>
      <c r="R94" s="190"/>
      <c r="S94" s="214"/>
      <c r="T94" s="196"/>
    </row>
    <row r="95" spans="1:20">
      <c r="A95" s="195"/>
      <c r="B95" s="196"/>
      <c r="C95" s="197"/>
      <c r="D95" s="194">
        <f>SUM(D4:D56)</f>
        <v>151956</v>
      </c>
      <c r="E95" s="204">
        <f t="shared" ref="E95:R95" si="33">SUM(E4:E56)</f>
        <v>5831</v>
      </c>
      <c r="F95" s="204">
        <f t="shared" si="33"/>
        <v>533.25</v>
      </c>
      <c r="G95" s="205">
        <f>1-(F95/E95)</f>
        <v>0.90854913393929</v>
      </c>
      <c r="H95" s="206">
        <f t="shared" si="33"/>
        <v>0</v>
      </c>
      <c r="I95" s="206">
        <f t="shared" si="33"/>
        <v>0</v>
      </c>
      <c r="J95" s="206">
        <f t="shared" si="33"/>
        <v>0</v>
      </c>
      <c r="K95" s="220" t="e">
        <f>1-(J95/I95)</f>
        <v>#DIV/0!</v>
      </c>
      <c r="L95" s="194">
        <f t="shared" si="33"/>
        <v>150415</v>
      </c>
      <c r="M95" s="204">
        <f t="shared" si="33"/>
        <v>5756</v>
      </c>
      <c r="N95" s="204">
        <f t="shared" si="33"/>
        <v>631.75</v>
      </c>
      <c r="O95" s="205">
        <f>1-(N95/M95)</f>
        <v>0.890244961779013</v>
      </c>
      <c r="P95" s="194">
        <f t="shared" si="33"/>
        <v>302371</v>
      </c>
      <c r="Q95" s="204">
        <f t="shared" si="33"/>
        <v>11587</v>
      </c>
      <c r="R95" s="204">
        <f t="shared" si="33"/>
        <v>1165</v>
      </c>
      <c r="S95" s="205">
        <f>1-(R95/Q95)</f>
        <v>0.899456287218434</v>
      </c>
      <c r="T95" s="196"/>
    </row>
    <row r="96" spans="1:20">
      <c r="A96" s="195"/>
      <c r="B96" s="196" t="s">
        <v>185</v>
      </c>
      <c r="C96" s="197"/>
      <c r="D96" s="198" t="s">
        <v>183</v>
      </c>
      <c r="E96" s="207">
        <f>E95/D95</f>
        <v>0.0383729500644924</v>
      </c>
      <c r="F96" s="193"/>
      <c r="G96" s="208"/>
      <c r="H96" s="209" t="s">
        <v>183</v>
      </c>
      <c r="I96" s="218" t="e">
        <f>I95/H95</f>
        <v>#DIV/0!</v>
      </c>
      <c r="J96" s="213"/>
      <c r="K96" s="213"/>
      <c r="L96" s="198" t="s">
        <v>183</v>
      </c>
      <c r="M96" s="207">
        <f>M95/L95</f>
        <v>0.0382674600272579</v>
      </c>
      <c r="N96" s="222"/>
      <c r="O96" s="223"/>
      <c r="P96" s="198" t="s">
        <v>183</v>
      </c>
      <c r="Q96" s="207">
        <f>Q95/P95</f>
        <v>0.0383204738549663</v>
      </c>
      <c r="R96" s="222"/>
      <c r="S96" s="223"/>
      <c r="T96" s="196"/>
    </row>
    <row r="97" ht="15" spans="1:20">
      <c r="A97" s="195"/>
      <c r="B97" s="196"/>
      <c r="C97" s="197"/>
      <c r="D97" s="199"/>
      <c r="E97" s="210"/>
      <c r="F97" s="211" t="s">
        <v>184</v>
      </c>
      <c r="G97" s="212">
        <f>SUM(G4:G56)/51</f>
        <v>0.91840063351774</v>
      </c>
      <c r="H97" s="213"/>
      <c r="I97" s="213"/>
      <c r="J97" s="213"/>
      <c r="K97" s="213"/>
      <c r="L97" s="219"/>
      <c r="M97" s="224"/>
      <c r="N97" s="211" t="s">
        <v>184</v>
      </c>
      <c r="O97" s="212">
        <f>SUM(O4:O56)/51</f>
        <v>0.907065225988316</v>
      </c>
      <c r="P97" s="219"/>
      <c r="Q97" s="224"/>
      <c r="R97" s="211" t="s">
        <v>184</v>
      </c>
      <c r="S97" s="212">
        <f>SUM(S4:S56)/51</f>
        <v>0.912496792658186</v>
      </c>
      <c r="T97" s="196" t="s">
        <v>185</v>
      </c>
    </row>
    <row r="98" ht="15" spans="1:20">
      <c r="A98" s="195"/>
      <c r="B98" s="196"/>
      <c r="C98" s="197"/>
      <c r="D98" s="197"/>
      <c r="E98" s="197"/>
      <c r="F98" s="197"/>
      <c r="G98" s="197"/>
      <c r="H98" s="213"/>
      <c r="I98" s="213"/>
      <c r="J98" s="213"/>
      <c r="K98" s="213"/>
      <c r="L98" s="48"/>
      <c r="M98" s="48"/>
      <c r="N98" s="48"/>
      <c r="O98" s="48"/>
      <c r="P98" s="48"/>
      <c r="Q98" s="48"/>
      <c r="R98" s="48"/>
      <c r="S98" s="48"/>
      <c r="T98" s="196"/>
    </row>
    <row r="99" spans="1:20">
      <c r="A99" s="195"/>
      <c r="B99" s="196"/>
      <c r="C99" s="197"/>
      <c r="D99" s="194">
        <f>SUM(D58:D90)</f>
        <v>372906</v>
      </c>
      <c r="E99" s="204">
        <f>SUM(E58:E90)</f>
        <v>12216</v>
      </c>
      <c r="F99" s="204">
        <f>SUM(F58:F90)</f>
        <v>1012.6</v>
      </c>
      <c r="G99" s="205">
        <f>1-(F99/E99)</f>
        <v>0.917108709888671</v>
      </c>
      <c r="H99" s="206">
        <f>SUM(H58:H90)</f>
        <v>0</v>
      </c>
      <c r="I99" s="206">
        <f>SUM(I58:I90)</f>
        <v>0</v>
      </c>
      <c r="J99" s="206">
        <f>SUM(J58:J90)</f>
        <v>0</v>
      </c>
      <c r="K99" s="220" t="e">
        <f>1-(J99/I99)</f>
        <v>#DIV/0!</v>
      </c>
      <c r="L99" s="194">
        <f>SUM(L58:L90)</f>
        <v>363447</v>
      </c>
      <c r="M99" s="204">
        <f>SUM(M58:M90)</f>
        <v>12288</v>
      </c>
      <c r="N99" s="204">
        <f>SUM(N58:N90)</f>
        <v>1368.25</v>
      </c>
      <c r="O99" s="205">
        <f>1-(N99/M99)</f>
        <v>0.888651529947917</v>
      </c>
      <c r="P99" s="194">
        <f>SUM(P58:P90)</f>
        <v>736353</v>
      </c>
      <c r="Q99" s="204">
        <f>SUM(Q58:Q90)</f>
        <v>24504</v>
      </c>
      <c r="R99" s="204">
        <f>SUM(R58:R90)</f>
        <v>2380.85</v>
      </c>
      <c r="S99" s="205">
        <f>1-(R99/Q99)</f>
        <v>0.902838312112308</v>
      </c>
      <c r="T99" s="196"/>
    </row>
    <row r="100" spans="1:20">
      <c r="A100" s="195"/>
      <c r="B100" s="196" t="s">
        <v>186</v>
      </c>
      <c r="C100" s="197"/>
      <c r="D100" s="198" t="s">
        <v>183</v>
      </c>
      <c r="E100" s="207">
        <f>E99/D99</f>
        <v>0.0327589258419012</v>
      </c>
      <c r="F100" s="193"/>
      <c r="G100" s="208"/>
      <c r="H100" s="209" t="s">
        <v>183</v>
      </c>
      <c r="I100" s="218" t="e">
        <f>I99/H99</f>
        <v>#DIV/0!</v>
      </c>
      <c r="J100" s="213"/>
      <c r="K100" s="213"/>
      <c r="L100" s="198" t="s">
        <v>183</v>
      </c>
      <c r="M100" s="207">
        <f>M99/L99</f>
        <v>0.0338096063525081</v>
      </c>
      <c r="N100" s="222"/>
      <c r="O100" s="223"/>
      <c r="P100" s="198" t="s">
        <v>183</v>
      </c>
      <c r="Q100" s="207">
        <f>Q99/P99</f>
        <v>0.0332775177122929</v>
      </c>
      <c r="R100" s="222"/>
      <c r="S100" s="223"/>
      <c r="T100" s="196"/>
    </row>
    <row r="101" ht="18.75" spans="1:20">
      <c r="A101" s="195"/>
      <c r="B101" s="195"/>
      <c r="C101" s="197"/>
      <c r="D101" s="199"/>
      <c r="E101" s="210"/>
      <c r="F101" s="211" t="s">
        <v>184</v>
      </c>
      <c r="G101" s="212">
        <f>SUM(G58:G90)/33</f>
        <v>0.918428502668329</v>
      </c>
      <c r="H101" s="213"/>
      <c r="I101" s="213"/>
      <c r="J101" s="213"/>
      <c r="K101" s="213"/>
      <c r="L101" s="219"/>
      <c r="M101" s="224"/>
      <c r="N101" s="211" t="s">
        <v>184</v>
      </c>
      <c r="O101" s="225">
        <f>SUM(O58:O90)/32</f>
        <v>0.889870360002338</v>
      </c>
      <c r="P101" s="219"/>
      <c r="Q101" s="224"/>
      <c r="R101" s="211" t="s">
        <v>184</v>
      </c>
      <c r="S101" s="212">
        <f>SUM(S58:S90)/33</f>
        <v>0.905915323639961</v>
      </c>
      <c r="T101" s="196" t="s">
        <v>186</v>
      </c>
    </row>
    <row r="102" spans="1:20">
      <c r="A102" s="195"/>
      <c r="B102" s="195"/>
      <c r="C102" s="197"/>
      <c r="D102" s="197"/>
      <c r="E102" s="197"/>
      <c r="F102" s="197"/>
      <c r="G102" s="197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190"/>
    </row>
    <row r="103" spans="1:20">
      <c r="A103" s="195"/>
      <c r="B103" s="195"/>
      <c r="C103" s="197"/>
      <c r="D103" s="197"/>
      <c r="E103" s="197"/>
      <c r="F103" s="197"/>
      <c r="G103" s="197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190"/>
    </row>
    <row r="104" spans="1:20">
      <c r="A104" s="195"/>
      <c r="B104" s="195"/>
      <c r="C104" s="197"/>
      <c r="D104" s="200"/>
      <c r="E104" s="215" t="s">
        <v>187</v>
      </c>
      <c r="F104" s="197"/>
      <c r="G104" s="197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190"/>
    </row>
    <row r="105" spans="1:20">
      <c r="A105" s="195"/>
      <c r="B105" s="195"/>
      <c r="C105" s="197"/>
      <c r="D105" s="197"/>
      <c r="E105" s="197"/>
      <c r="F105" s="197"/>
      <c r="G105" s="197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190"/>
    </row>
    <row r="106" spans="1:20">
      <c r="A106" s="195"/>
      <c r="B106" s="195"/>
      <c r="C106" s="197"/>
      <c r="D106" s="201"/>
      <c r="E106" s="197"/>
      <c r="F106" s="197"/>
      <c r="G106" s="197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190"/>
    </row>
    <row r="107" ht="65.25" customHeight="1" spans="1:20">
      <c r="A107" s="195"/>
      <c r="B107" s="195"/>
      <c r="C107" s="197"/>
      <c r="D107" s="197"/>
      <c r="E107" s="197"/>
      <c r="F107" s="197"/>
      <c r="G107" s="197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190"/>
    </row>
  </sheetData>
  <mergeCells count="5">
    <mergeCell ref="D1:S1"/>
    <mergeCell ref="D2:G2"/>
    <mergeCell ref="H2:K2"/>
    <mergeCell ref="L2:O2"/>
    <mergeCell ref="P2:S2"/>
  </mergeCells>
  <conditionalFormatting sqref="K4:K90">
    <cfRule type="colorScale" priority="57">
      <colorScale>
        <cfvo type="percent" val="0"/>
        <cfvo type="percent" val="40"/>
        <cfvo type="percent" val="100"/>
        <color rgb="FFF8696B"/>
        <color rgb="FFFFEB84"/>
        <color rgb="FF63BE7B"/>
      </colorScale>
    </cfRule>
  </conditionalFormatting>
  <conditionalFormatting sqref="G4:G15;G17:G20;G22:G90">
    <cfRule type="colorScale" priority="56">
      <colorScale>
        <cfvo type="percent" val="0"/>
        <cfvo type="percent" val="40"/>
        <cfvo type="percent" val="100"/>
        <color rgb="FFF8696B"/>
        <color rgb="FFFFEB84"/>
        <color rgb="FF63BE7B"/>
      </colorScale>
    </cfRule>
  </conditionalFormatting>
  <conditionalFormatting sqref="O4:O15;O83:O90;O17:O20;O22:O81">
    <cfRule type="colorScale" priority="58">
      <colorScale>
        <cfvo type="percent" val="0"/>
        <cfvo type="percent" val="40"/>
        <cfvo type="percent" val="100"/>
        <color rgb="FFF8696B"/>
        <color rgb="FFFFEB84"/>
        <color rgb="FF63BE7B"/>
      </colorScale>
    </cfRule>
  </conditionalFormatting>
  <conditionalFormatting sqref="S4:S15;S17:S20;S22:S90">
    <cfRule type="colorScale" priority="59">
      <colorScale>
        <cfvo type="percent" val="0"/>
        <cfvo type="percent" val="40"/>
        <cfvo type="percent" val="100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37"/>
  <sheetViews>
    <sheetView zoomScale="130" zoomScaleNormal="130" workbookViewId="0">
      <pane xSplit="3" ySplit="2" topLeftCell="P3" activePane="bottomRight" state="frozen"/>
      <selection/>
      <selection pane="topRight"/>
      <selection pane="bottomLeft"/>
      <selection pane="bottomRight" activeCell="AJ5" sqref="AJ5"/>
    </sheetView>
  </sheetViews>
  <sheetFormatPr defaultColWidth="11" defaultRowHeight="14.25"/>
  <cols>
    <col min="1" max="1" width="37.7083333333333" style="2" customWidth="1"/>
    <col min="2" max="2" width="6.70833333333333" style="3" customWidth="1"/>
    <col min="3" max="3" width="4.70833333333333" customWidth="1"/>
    <col min="4" max="36" width="5" customWidth="1"/>
  </cols>
  <sheetData>
    <row r="1" s="1" customFormat="1" ht="127.5" customHeight="1" spans="1:37">
      <c r="A1" s="4" t="s">
        <v>188</v>
      </c>
      <c r="B1" s="83"/>
      <c r="C1" s="84" t="s">
        <v>189</v>
      </c>
      <c r="D1" s="85" t="s">
        <v>118</v>
      </c>
      <c r="E1" s="105" t="s">
        <v>120</v>
      </c>
      <c r="F1" s="105" t="s">
        <v>122</v>
      </c>
      <c r="G1" s="105" t="s">
        <v>124</v>
      </c>
      <c r="H1" s="72" t="s">
        <v>126</v>
      </c>
      <c r="I1" s="72" t="s">
        <v>128</v>
      </c>
      <c r="J1" s="72" t="s">
        <v>130</v>
      </c>
      <c r="K1" s="72" t="s">
        <v>132</v>
      </c>
      <c r="L1" s="72" t="s">
        <v>134</v>
      </c>
      <c r="M1" s="108" t="s">
        <v>136</v>
      </c>
      <c r="N1" s="108" t="s">
        <v>138</v>
      </c>
      <c r="O1" s="108" t="s">
        <v>140</v>
      </c>
      <c r="P1" s="108" t="s">
        <v>142</v>
      </c>
      <c r="Q1" s="54" t="s">
        <v>144</v>
      </c>
      <c r="R1" s="54" t="s">
        <v>146</v>
      </c>
      <c r="S1" s="54" t="s">
        <v>148</v>
      </c>
      <c r="T1" s="54" t="s">
        <v>150</v>
      </c>
      <c r="U1" s="54" t="s">
        <v>152</v>
      </c>
      <c r="V1" s="54" t="s">
        <v>154</v>
      </c>
      <c r="W1" s="54" t="s">
        <v>156</v>
      </c>
      <c r="X1" s="54" t="s">
        <v>158</v>
      </c>
      <c r="Y1" s="111" t="s">
        <v>160</v>
      </c>
      <c r="Z1" s="111" t="s">
        <v>162</v>
      </c>
      <c r="AA1" s="111" t="s">
        <v>164</v>
      </c>
      <c r="AB1" s="111" t="s">
        <v>166</v>
      </c>
      <c r="AC1" s="113" t="s">
        <v>168</v>
      </c>
      <c r="AD1" s="113" t="s">
        <v>170</v>
      </c>
      <c r="AE1" s="113" t="s">
        <v>172</v>
      </c>
      <c r="AF1" s="113" t="s">
        <v>174</v>
      </c>
      <c r="AG1" s="113" t="s">
        <v>176</v>
      </c>
      <c r="AH1" s="113" t="s">
        <v>178</v>
      </c>
      <c r="AI1" s="113" t="s">
        <v>180</v>
      </c>
      <c r="AJ1" s="115" t="s">
        <v>182</v>
      </c>
      <c r="AK1" s="81"/>
    </row>
    <row r="2" ht="36.75" customHeight="1" spans="1:37">
      <c r="A2" s="8" t="s">
        <v>190</v>
      </c>
      <c r="B2" s="9"/>
      <c r="C2" s="9"/>
      <c r="D2" s="86" t="s">
        <v>117</v>
      </c>
      <c r="E2" s="106" t="s">
        <v>119</v>
      </c>
      <c r="F2" s="106" t="s">
        <v>121</v>
      </c>
      <c r="G2" s="106" t="s">
        <v>123</v>
      </c>
      <c r="H2" s="74" t="s">
        <v>125</v>
      </c>
      <c r="I2" s="74" t="s">
        <v>127</v>
      </c>
      <c r="J2" s="74" t="s">
        <v>129</v>
      </c>
      <c r="K2" s="74" t="s">
        <v>131</v>
      </c>
      <c r="L2" s="74" t="s">
        <v>133</v>
      </c>
      <c r="M2" s="109" t="s">
        <v>135</v>
      </c>
      <c r="N2" s="109" t="s">
        <v>137</v>
      </c>
      <c r="O2" s="109" t="s">
        <v>139</v>
      </c>
      <c r="P2" s="109" t="s">
        <v>141</v>
      </c>
      <c r="Q2" s="110" t="s">
        <v>143</v>
      </c>
      <c r="R2" s="110" t="s">
        <v>145</v>
      </c>
      <c r="S2" s="110" t="s">
        <v>147</v>
      </c>
      <c r="T2" s="110" t="s">
        <v>149</v>
      </c>
      <c r="U2" s="110" t="s">
        <v>151</v>
      </c>
      <c r="V2" s="110" t="s">
        <v>153</v>
      </c>
      <c r="W2" s="110" t="s">
        <v>155</v>
      </c>
      <c r="X2" s="110" t="s">
        <v>157</v>
      </c>
      <c r="Y2" s="112" t="s">
        <v>159</v>
      </c>
      <c r="Z2" s="112" t="s">
        <v>161</v>
      </c>
      <c r="AA2" s="112" t="s">
        <v>163</v>
      </c>
      <c r="AB2" s="112" t="s">
        <v>165</v>
      </c>
      <c r="AC2" s="114" t="s">
        <v>167</v>
      </c>
      <c r="AD2" s="114" t="s">
        <v>169</v>
      </c>
      <c r="AE2" s="114" t="s">
        <v>171</v>
      </c>
      <c r="AF2" s="114" t="s">
        <v>173</v>
      </c>
      <c r="AG2" s="114" t="s">
        <v>175</v>
      </c>
      <c r="AH2" s="114" t="s">
        <v>177</v>
      </c>
      <c r="AI2" s="114" t="s">
        <v>179</v>
      </c>
      <c r="AJ2" s="116" t="s">
        <v>181</v>
      </c>
      <c r="AK2" s="48"/>
    </row>
    <row r="3" spans="1:37">
      <c r="A3" s="87" t="s">
        <v>118</v>
      </c>
      <c r="B3" s="88" t="s">
        <v>117</v>
      </c>
      <c r="C3" s="89">
        <f>SUM(D3:AJ3)</f>
        <v>20</v>
      </c>
      <c r="D3" s="15">
        <v>0</v>
      </c>
      <c r="E3" s="51">
        <v>4</v>
      </c>
      <c r="F3" s="51">
        <v>6</v>
      </c>
      <c r="G3" s="51">
        <v>0</v>
      </c>
      <c r="H3" s="51">
        <v>0</v>
      </c>
      <c r="I3" s="51">
        <v>0</v>
      </c>
      <c r="J3" s="51">
        <v>0</v>
      </c>
      <c r="K3" s="51">
        <v>0</v>
      </c>
      <c r="L3" s="51">
        <v>0</v>
      </c>
      <c r="M3" s="51">
        <v>0</v>
      </c>
      <c r="N3" s="51">
        <v>0</v>
      </c>
      <c r="O3" s="51">
        <v>0</v>
      </c>
      <c r="P3" s="51">
        <v>0</v>
      </c>
      <c r="Q3" s="51">
        <v>0</v>
      </c>
      <c r="R3" s="51">
        <v>1</v>
      </c>
      <c r="S3" s="51">
        <v>1</v>
      </c>
      <c r="T3" s="51">
        <v>0</v>
      </c>
      <c r="U3" s="51">
        <v>0</v>
      </c>
      <c r="V3" s="51">
        <v>0</v>
      </c>
      <c r="W3" s="51">
        <v>0</v>
      </c>
      <c r="X3" s="51">
        <v>0</v>
      </c>
      <c r="Y3" s="51">
        <v>0</v>
      </c>
      <c r="Z3" s="51">
        <v>0</v>
      </c>
      <c r="AA3" s="51">
        <v>0</v>
      </c>
      <c r="AB3" s="51">
        <v>0</v>
      </c>
      <c r="AC3" s="51">
        <v>1</v>
      </c>
      <c r="AD3" s="51">
        <v>0</v>
      </c>
      <c r="AE3" s="51">
        <v>0</v>
      </c>
      <c r="AF3" s="51">
        <v>0</v>
      </c>
      <c r="AG3" s="51">
        <v>0</v>
      </c>
      <c r="AH3" s="51">
        <v>0</v>
      </c>
      <c r="AI3" s="51">
        <v>0</v>
      </c>
      <c r="AJ3" s="77">
        <v>7</v>
      </c>
      <c r="AK3" s="48"/>
    </row>
    <row r="4" spans="1:37">
      <c r="A4" s="90" t="s">
        <v>120</v>
      </c>
      <c r="B4" s="91" t="s">
        <v>119</v>
      </c>
      <c r="C4" s="92">
        <f t="shared" ref="C4:C35" si="0">SUM(D4:AJ4)</f>
        <v>81</v>
      </c>
      <c r="D4" s="16">
        <v>2</v>
      </c>
      <c r="E4" s="52">
        <v>0</v>
      </c>
      <c r="F4" s="52">
        <v>36</v>
      </c>
      <c r="G4" s="52">
        <v>3</v>
      </c>
      <c r="H4" s="52">
        <v>0</v>
      </c>
      <c r="I4" s="52">
        <v>0</v>
      </c>
      <c r="J4" s="52">
        <v>0</v>
      </c>
      <c r="K4" s="52">
        <v>0</v>
      </c>
      <c r="L4" s="52">
        <v>0</v>
      </c>
      <c r="M4" s="52">
        <v>15</v>
      </c>
      <c r="N4" s="52">
        <v>2</v>
      </c>
      <c r="O4" s="52">
        <v>0</v>
      </c>
      <c r="P4" s="52">
        <v>0</v>
      </c>
      <c r="Q4" s="52">
        <v>0</v>
      </c>
      <c r="R4" s="52">
        <v>1</v>
      </c>
      <c r="S4" s="52">
        <v>2</v>
      </c>
      <c r="T4" s="52">
        <v>0</v>
      </c>
      <c r="U4" s="52">
        <v>0</v>
      </c>
      <c r="V4" s="52">
        <v>0</v>
      </c>
      <c r="W4" s="52">
        <v>0</v>
      </c>
      <c r="X4" s="52">
        <v>0</v>
      </c>
      <c r="Y4" s="52">
        <v>1</v>
      </c>
      <c r="Z4" s="52">
        <v>0</v>
      </c>
      <c r="AA4" s="52">
        <v>0</v>
      </c>
      <c r="AB4" s="52">
        <v>0</v>
      </c>
      <c r="AC4" s="52">
        <v>0</v>
      </c>
      <c r="AD4" s="52">
        <v>0</v>
      </c>
      <c r="AE4" s="52">
        <v>0</v>
      </c>
      <c r="AF4" s="52">
        <v>1</v>
      </c>
      <c r="AG4" s="52">
        <v>2</v>
      </c>
      <c r="AH4" s="52">
        <v>0</v>
      </c>
      <c r="AI4" s="52">
        <v>1</v>
      </c>
      <c r="AJ4" s="78">
        <v>15</v>
      </c>
      <c r="AK4" s="48"/>
    </row>
    <row r="5" spans="1:37">
      <c r="A5" s="90" t="s">
        <v>122</v>
      </c>
      <c r="B5" s="91" t="s">
        <v>121</v>
      </c>
      <c r="C5" s="92">
        <f t="shared" si="0"/>
        <v>408</v>
      </c>
      <c r="D5" s="16">
        <v>11</v>
      </c>
      <c r="E5" s="52">
        <v>56</v>
      </c>
      <c r="F5" s="52">
        <v>0</v>
      </c>
      <c r="G5" s="52">
        <v>70</v>
      </c>
      <c r="H5" s="52">
        <v>0</v>
      </c>
      <c r="I5" s="52">
        <v>0</v>
      </c>
      <c r="J5" s="52">
        <v>0</v>
      </c>
      <c r="K5" s="52">
        <v>0</v>
      </c>
      <c r="L5" s="52">
        <v>0</v>
      </c>
      <c r="M5" s="52">
        <v>3</v>
      </c>
      <c r="N5" s="52">
        <v>0</v>
      </c>
      <c r="O5" s="52">
        <v>0</v>
      </c>
      <c r="P5" s="52">
        <v>0</v>
      </c>
      <c r="Q5" s="52">
        <v>0</v>
      </c>
      <c r="R5" s="52">
        <v>19</v>
      </c>
      <c r="S5" s="52">
        <v>1</v>
      </c>
      <c r="T5" s="52">
        <v>0</v>
      </c>
      <c r="U5" s="52">
        <v>0</v>
      </c>
      <c r="V5" s="52">
        <v>0</v>
      </c>
      <c r="W5" s="52">
        <v>1</v>
      </c>
      <c r="X5" s="52">
        <v>0</v>
      </c>
      <c r="Y5" s="52">
        <v>17</v>
      </c>
      <c r="Z5" s="52">
        <v>1</v>
      </c>
      <c r="AA5" s="52">
        <v>0</v>
      </c>
      <c r="AB5" s="52">
        <v>0</v>
      </c>
      <c r="AC5" s="52">
        <v>10</v>
      </c>
      <c r="AD5" s="52">
        <v>3</v>
      </c>
      <c r="AE5" s="52">
        <v>1</v>
      </c>
      <c r="AF5" s="52">
        <v>19</v>
      </c>
      <c r="AG5" s="52">
        <v>2</v>
      </c>
      <c r="AH5" s="52">
        <v>0</v>
      </c>
      <c r="AI5" s="52">
        <v>5</v>
      </c>
      <c r="AJ5" s="78">
        <v>189</v>
      </c>
      <c r="AK5" s="48"/>
    </row>
    <row r="6" spans="1:37">
      <c r="A6" s="90" t="s">
        <v>124</v>
      </c>
      <c r="B6" s="91" t="s">
        <v>123</v>
      </c>
      <c r="C6" s="92">
        <f t="shared" si="0"/>
        <v>101</v>
      </c>
      <c r="D6" s="16">
        <v>1</v>
      </c>
      <c r="E6" s="52">
        <v>9</v>
      </c>
      <c r="F6" s="52">
        <v>45</v>
      </c>
      <c r="G6" s="52">
        <v>0</v>
      </c>
      <c r="H6" s="52">
        <v>1</v>
      </c>
      <c r="I6" s="52">
        <v>0</v>
      </c>
      <c r="J6" s="52">
        <v>0</v>
      </c>
      <c r="K6" s="52">
        <v>0</v>
      </c>
      <c r="L6" s="52">
        <v>0</v>
      </c>
      <c r="M6" s="52">
        <v>0</v>
      </c>
      <c r="N6" s="52">
        <v>0</v>
      </c>
      <c r="O6" s="52">
        <v>0</v>
      </c>
      <c r="P6" s="52">
        <v>0</v>
      </c>
      <c r="Q6" s="52">
        <v>0</v>
      </c>
      <c r="R6" s="52">
        <v>4</v>
      </c>
      <c r="S6" s="52">
        <v>0</v>
      </c>
      <c r="T6" s="52">
        <v>0</v>
      </c>
      <c r="U6" s="52">
        <v>0</v>
      </c>
      <c r="V6" s="52">
        <v>0</v>
      </c>
      <c r="W6" s="52">
        <v>0</v>
      </c>
      <c r="X6" s="52">
        <v>0</v>
      </c>
      <c r="Y6" s="52">
        <v>3</v>
      </c>
      <c r="Z6" s="52">
        <v>1</v>
      </c>
      <c r="AA6" s="52">
        <v>0</v>
      </c>
      <c r="AB6" s="52">
        <v>0</v>
      </c>
      <c r="AC6" s="52">
        <v>11</v>
      </c>
      <c r="AD6" s="52">
        <v>0</v>
      </c>
      <c r="AE6" s="52">
        <v>1</v>
      </c>
      <c r="AF6" s="52">
        <v>9</v>
      </c>
      <c r="AG6" s="52">
        <v>0</v>
      </c>
      <c r="AH6" s="52">
        <v>0</v>
      </c>
      <c r="AI6" s="52">
        <v>0</v>
      </c>
      <c r="AJ6" s="78">
        <v>16</v>
      </c>
      <c r="AK6" s="48"/>
    </row>
    <row r="7" spans="1:37">
      <c r="A7" s="36" t="s">
        <v>126</v>
      </c>
      <c r="B7" s="93" t="s">
        <v>125</v>
      </c>
      <c r="C7" s="92">
        <f t="shared" si="0"/>
        <v>2</v>
      </c>
      <c r="D7" s="16">
        <v>0</v>
      </c>
      <c r="E7" s="52">
        <v>0</v>
      </c>
      <c r="F7" s="52">
        <v>0</v>
      </c>
      <c r="G7" s="52">
        <v>0</v>
      </c>
      <c r="H7" s="52">
        <v>0</v>
      </c>
      <c r="I7" s="52">
        <v>0</v>
      </c>
      <c r="J7" s="52">
        <v>0</v>
      </c>
      <c r="K7" s="52">
        <v>1</v>
      </c>
      <c r="L7" s="52">
        <v>0</v>
      </c>
      <c r="M7" s="52">
        <v>0</v>
      </c>
      <c r="N7" s="52">
        <v>0</v>
      </c>
      <c r="O7" s="52">
        <v>0</v>
      </c>
      <c r="P7" s="52">
        <v>0</v>
      </c>
      <c r="Q7" s="52">
        <v>0</v>
      </c>
      <c r="R7" s="52">
        <v>0</v>
      </c>
      <c r="S7" s="52">
        <v>0</v>
      </c>
      <c r="T7" s="52">
        <v>0</v>
      </c>
      <c r="U7" s="52">
        <v>0</v>
      </c>
      <c r="V7" s="52">
        <v>0</v>
      </c>
      <c r="W7" s="52">
        <v>0</v>
      </c>
      <c r="X7" s="52">
        <v>0</v>
      </c>
      <c r="Y7" s="52">
        <v>0</v>
      </c>
      <c r="Z7" s="52">
        <v>0</v>
      </c>
      <c r="AA7" s="52">
        <v>0</v>
      </c>
      <c r="AB7" s="52">
        <v>0</v>
      </c>
      <c r="AC7" s="52">
        <v>0</v>
      </c>
      <c r="AD7" s="52">
        <v>0</v>
      </c>
      <c r="AE7" s="52">
        <v>0</v>
      </c>
      <c r="AF7" s="52">
        <v>0</v>
      </c>
      <c r="AG7" s="52">
        <v>0</v>
      </c>
      <c r="AH7" s="52">
        <v>1</v>
      </c>
      <c r="AI7" s="52">
        <v>0</v>
      </c>
      <c r="AJ7" s="78">
        <v>0</v>
      </c>
      <c r="AK7" s="48"/>
    </row>
    <row r="8" spans="1:37">
      <c r="A8" s="36" t="s">
        <v>128</v>
      </c>
      <c r="B8" s="93" t="s">
        <v>127</v>
      </c>
      <c r="C8" s="92">
        <f t="shared" si="0"/>
        <v>8</v>
      </c>
      <c r="D8" s="16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4</v>
      </c>
      <c r="L8" s="52">
        <v>0</v>
      </c>
      <c r="M8" s="52">
        <v>0</v>
      </c>
      <c r="N8" s="52">
        <v>0</v>
      </c>
      <c r="O8" s="52">
        <v>0</v>
      </c>
      <c r="P8" s="52">
        <v>0</v>
      </c>
      <c r="Q8" s="52">
        <v>0</v>
      </c>
      <c r="R8" s="52">
        <v>0</v>
      </c>
      <c r="S8" s="52">
        <v>0</v>
      </c>
      <c r="T8" s="52">
        <v>1</v>
      </c>
      <c r="U8" s="52">
        <v>0</v>
      </c>
      <c r="V8" s="52">
        <v>0</v>
      </c>
      <c r="W8" s="52">
        <v>0</v>
      </c>
      <c r="X8" s="52">
        <v>0</v>
      </c>
      <c r="Y8" s="52">
        <v>0</v>
      </c>
      <c r="Z8" s="52">
        <v>0</v>
      </c>
      <c r="AA8" s="52">
        <v>1</v>
      </c>
      <c r="AB8" s="52">
        <v>0</v>
      </c>
      <c r="AC8" s="52">
        <v>0</v>
      </c>
      <c r="AD8" s="52">
        <v>0</v>
      </c>
      <c r="AE8" s="52">
        <v>0</v>
      </c>
      <c r="AF8" s="52">
        <v>0</v>
      </c>
      <c r="AG8" s="52">
        <v>0</v>
      </c>
      <c r="AH8" s="52">
        <v>0</v>
      </c>
      <c r="AI8" s="52">
        <v>2</v>
      </c>
      <c r="AJ8" s="78">
        <v>0</v>
      </c>
      <c r="AK8" s="48"/>
    </row>
    <row r="9" spans="1:37">
      <c r="A9" s="36" t="s">
        <v>130</v>
      </c>
      <c r="B9" s="93" t="s">
        <v>129</v>
      </c>
      <c r="C9" s="92">
        <f t="shared" si="0"/>
        <v>1</v>
      </c>
      <c r="D9" s="16">
        <v>0</v>
      </c>
      <c r="E9" s="52">
        <v>0</v>
      </c>
      <c r="F9" s="52">
        <v>0</v>
      </c>
      <c r="G9" s="52">
        <v>0</v>
      </c>
      <c r="H9" s="52">
        <v>0</v>
      </c>
      <c r="I9" s="52">
        <v>0</v>
      </c>
      <c r="J9" s="52">
        <v>0</v>
      </c>
      <c r="K9" s="52">
        <v>1</v>
      </c>
      <c r="L9" s="52">
        <v>0</v>
      </c>
      <c r="M9" s="52">
        <v>0</v>
      </c>
      <c r="N9" s="52">
        <v>0</v>
      </c>
      <c r="O9" s="52">
        <v>0</v>
      </c>
      <c r="P9" s="52">
        <v>0</v>
      </c>
      <c r="Q9" s="52">
        <v>0</v>
      </c>
      <c r="R9" s="52">
        <v>0</v>
      </c>
      <c r="S9" s="52">
        <v>0</v>
      </c>
      <c r="T9" s="52">
        <v>0</v>
      </c>
      <c r="U9" s="52">
        <v>0</v>
      </c>
      <c r="V9" s="52">
        <v>0</v>
      </c>
      <c r="W9" s="52">
        <v>0</v>
      </c>
      <c r="X9" s="52">
        <v>0</v>
      </c>
      <c r="Y9" s="52">
        <v>0</v>
      </c>
      <c r="Z9" s="52">
        <v>0</v>
      </c>
      <c r="AA9" s="52">
        <v>0</v>
      </c>
      <c r="AB9" s="52">
        <v>0</v>
      </c>
      <c r="AC9" s="52">
        <v>0</v>
      </c>
      <c r="AD9" s="52">
        <v>0</v>
      </c>
      <c r="AE9" s="52">
        <v>0</v>
      </c>
      <c r="AF9" s="52">
        <v>0</v>
      </c>
      <c r="AG9" s="52">
        <v>0</v>
      </c>
      <c r="AH9" s="52">
        <v>0</v>
      </c>
      <c r="AI9" s="52">
        <v>0</v>
      </c>
      <c r="AJ9" s="78">
        <v>0</v>
      </c>
      <c r="AK9" s="48"/>
    </row>
    <row r="10" spans="1:37">
      <c r="A10" s="36" t="s">
        <v>132</v>
      </c>
      <c r="B10" s="93" t="s">
        <v>131</v>
      </c>
      <c r="C10" s="92">
        <f t="shared" si="0"/>
        <v>0</v>
      </c>
      <c r="D10" s="16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2">
        <v>0</v>
      </c>
      <c r="Q10" s="52">
        <v>0</v>
      </c>
      <c r="R10" s="52">
        <v>0</v>
      </c>
      <c r="S10" s="52">
        <v>0</v>
      </c>
      <c r="T10" s="52">
        <v>0</v>
      </c>
      <c r="U10" s="52">
        <v>0</v>
      </c>
      <c r="V10" s="52">
        <v>0</v>
      </c>
      <c r="W10" s="52">
        <v>0</v>
      </c>
      <c r="X10" s="52">
        <v>0</v>
      </c>
      <c r="Y10" s="52">
        <v>0</v>
      </c>
      <c r="Z10" s="52">
        <v>0</v>
      </c>
      <c r="AA10" s="52">
        <v>0</v>
      </c>
      <c r="AB10" s="52">
        <v>0</v>
      </c>
      <c r="AC10" s="52">
        <v>0</v>
      </c>
      <c r="AD10" s="52">
        <v>0</v>
      </c>
      <c r="AE10" s="52">
        <v>0</v>
      </c>
      <c r="AF10" s="52">
        <v>0</v>
      </c>
      <c r="AG10" s="52">
        <v>0</v>
      </c>
      <c r="AH10" s="52">
        <v>0</v>
      </c>
      <c r="AI10" s="52">
        <v>0</v>
      </c>
      <c r="AJ10" s="78">
        <v>0</v>
      </c>
      <c r="AK10" s="48"/>
    </row>
    <row r="11" spans="1:37">
      <c r="A11" s="36" t="s">
        <v>134</v>
      </c>
      <c r="B11" s="93" t="s">
        <v>133</v>
      </c>
      <c r="C11" s="92">
        <f t="shared" si="0"/>
        <v>1</v>
      </c>
      <c r="D11" s="16">
        <v>0</v>
      </c>
      <c r="E11" s="52">
        <v>0</v>
      </c>
      <c r="F11" s="52">
        <v>0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2">
        <v>0</v>
      </c>
      <c r="Q11" s="52">
        <v>0</v>
      </c>
      <c r="R11" s="52">
        <v>0</v>
      </c>
      <c r="S11" s="52">
        <v>0</v>
      </c>
      <c r="T11" s="52">
        <v>0</v>
      </c>
      <c r="U11" s="52">
        <v>0</v>
      </c>
      <c r="V11" s="52">
        <v>0</v>
      </c>
      <c r="W11" s="52">
        <v>0</v>
      </c>
      <c r="X11" s="52">
        <v>0</v>
      </c>
      <c r="Y11" s="52">
        <v>1</v>
      </c>
      <c r="Z11" s="52">
        <v>0</v>
      </c>
      <c r="AA11" s="52">
        <v>0</v>
      </c>
      <c r="AB11" s="52">
        <v>0</v>
      </c>
      <c r="AC11" s="52">
        <v>0</v>
      </c>
      <c r="AD11" s="52">
        <v>0</v>
      </c>
      <c r="AE11" s="52">
        <v>0</v>
      </c>
      <c r="AF11" s="52">
        <v>0</v>
      </c>
      <c r="AG11" s="52">
        <v>0</v>
      </c>
      <c r="AH11" s="52">
        <v>0</v>
      </c>
      <c r="AI11" s="52">
        <v>0</v>
      </c>
      <c r="AJ11" s="78">
        <v>0</v>
      </c>
      <c r="AK11" s="48"/>
    </row>
    <row r="12" spans="1:37">
      <c r="A12" s="94" t="s">
        <v>136</v>
      </c>
      <c r="B12" s="95" t="s">
        <v>135</v>
      </c>
      <c r="C12" s="92">
        <f t="shared" si="0"/>
        <v>38</v>
      </c>
      <c r="D12" s="16">
        <v>0</v>
      </c>
      <c r="E12" s="52">
        <v>13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7</v>
      </c>
      <c r="O12" s="52">
        <v>2</v>
      </c>
      <c r="P12" s="52">
        <v>1</v>
      </c>
      <c r="Q12" s="52">
        <v>0</v>
      </c>
      <c r="R12" s="52">
        <v>2</v>
      </c>
      <c r="S12" s="52">
        <v>1</v>
      </c>
      <c r="T12" s="52">
        <v>0</v>
      </c>
      <c r="U12" s="52">
        <v>0</v>
      </c>
      <c r="V12" s="52">
        <v>0</v>
      </c>
      <c r="W12" s="52">
        <v>0</v>
      </c>
      <c r="X12" s="52">
        <v>0</v>
      </c>
      <c r="Y12" s="52">
        <v>0</v>
      </c>
      <c r="Z12" s="52">
        <v>2</v>
      </c>
      <c r="AA12" s="52">
        <v>0</v>
      </c>
      <c r="AB12" s="52">
        <v>0</v>
      </c>
      <c r="AC12" s="52">
        <v>0</v>
      </c>
      <c r="AD12" s="52">
        <v>0</v>
      </c>
      <c r="AE12" s="52">
        <v>0</v>
      </c>
      <c r="AF12" s="52">
        <v>0</v>
      </c>
      <c r="AG12" s="52">
        <v>9</v>
      </c>
      <c r="AH12" s="52">
        <v>0</v>
      </c>
      <c r="AI12" s="52">
        <v>1</v>
      </c>
      <c r="AJ12" s="78">
        <v>0</v>
      </c>
      <c r="AK12" s="48"/>
    </row>
    <row r="13" spans="1:37">
      <c r="A13" s="94" t="s">
        <v>138</v>
      </c>
      <c r="B13" s="95" t="s">
        <v>137</v>
      </c>
      <c r="C13" s="92">
        <f t="shared" si="0"/>
        <v>3</v>
      </c>
      <c r="D13" s="16">
        <v>0</v>
      </c>
      <c r="E13" s="52">
        <v>0</v>
      </c>
      <c r="F13" s="52">
        <v>0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3</v>
      </c>
      <c r="N13" s="52">
        <v>0</v>
      </c>
      <c r="O13" s="52">
        <v>0</v>
      </c>
      <c r="P13" s="52">
        <v>0</v>
      </c>
      <c r="Q13" s="52">
        <v>0</v>
      </c>
      <c r="R13" s="52">
        <v>0</v>
      </c>
      <c r="S13" s="52">
        <v>0</v>
      </c>
      <c r="T13" s="52">
        <v>0</v>
      </c>
      <c r="U13" s="52">
        <v>0</v>
      </c>
      <c r="V13" s="52">
        <v>0</v>
      </c>
      <c r="W13" s="52">
        <v>0</v>
      </c>
      <c r="X13" s="52">
        <v>0</v>
      </c>
      <c r="Y13" s="52">
        <v>0</v>
      </c>
      <c r="Z13" s="52">
        <v>0</v>
      </c>
      <c r="AA13" s="52">
        <v>0</v>
      </c>
      <c r="AB13" s="52">
        <v>0</v>
      </c>
      <c r="AC13" s="52">
        <v>0</v>
      </c>
      <c r="AD13" s="52">
        <v>0</v>
      </c>
      <c r="AE13" s="52">
        <v>0</v>
      </c>
      <c r="AF13" s="52">
        <v>0</v>
      </c>
      <c r="AG13" s="52">
        <v>0</v>
      </c>
      <c r="AH13" s="52">
        <v>0</v>
      </c>
      <c r="AI13" s="52">
        <v>0</v>
      </c>
      <c r="AJ13" s="78">
        <v>0</v>
      </c>
      <c r="AK13" s="48"/>
    </row>
    <row r="14" spans="1:37">
      <c r="A14" s="94" t="s">
        <v>140</v>
      </c>
      <c r="B14" s="95" t="s">
        <v>139</v>
      </c>
      <c r="C14" s="92">
        <f t="shared" si="0"/>
        <v>1</v>
      </c>
      <c r="D14" s="16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2">
        <v>0</v>
      </c>
      <c r="Q14" s="52">
        <v>0</v>
      </c>
      <c r="R14" s="52">
        <v>0</v>
      </c>
      <c r="S14" s="52">
        <v>0</v>
      </c>
      <c r="T14" s="52">
        <v>0</v>
      </c>
      <c r="U14" s="52">
        <v>0</v>
      </c>
      <c r="V14" s="52">
        <v>0</v>
      </c>
      <c r="W14" s="52">
        <v>0</v>
      </c>
      <c r="X14" s="52">
        <v>0</v>
      </c>
      <c r="Y14" s="52">
        <v>0</v>
      </c>
      <c r="Z14" s="52">
        <v>0</v>
      </c>
      <c r="AA14" s="52">
        <v>0</v>
      </c>
      <c r="AB14" s="52">
        <v>0</v>
      </c>
      <c r="AC14" s="52">
        <v>0</v>
      </c>
      <c r="AD14" s="52">
        <v>0</v>
      </c>
      <c r="AE14" s="52">
        <v>0</v>
      </c>
      <c r="AF14" s="52">
        <v>0</v>
      </c>
      <c r="AG14" s="52">
        <v>0</v>
      </c>
      <c r="AH14" s="52">
        <v>1</v>
      </c>
      <c r="AI14" s="52">
        <v>0</v>
      </c>
      <c r="AJ14" s="78">
        <v>0</v>
      </c>
      <c r="AK14" s="48"/>
    </row>
    <row r="15" spans="1:37">
      <c r="A15" s="94" t="s">
        <v>142</v>
      </c>
      <c r="B15" s="95" t="s">
        <v>141</v>
      </c>
      <c r="C15" s="92">
        <f t="shared" si="0"/>
        <v>0</v>
      </c>
      <c r="D15" s="16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2">
        <v>0</v>
      </c>
      <c r="Q15" s="52">
        <v>0</v>
      </c>
      <c r="R15" s="52">
        <v>0</v>
      </c>
      <c r="S15" s="52">
        <v>0</v>
      </c>
      <c r="T15" s="52">
        <v>0</v>
      </c>
      <c r="U15" s="52">
        <v>0</v>
      </c>
      <c r="V15" s="52">
        <v>0</v>
      </c>
      <c r="W15" s="52">
        <v>0</v>
      </c>
      <c r="X15" s="52">
        <v>0</v>
      </c>
      <c r="Y15" s="52">
        <v>0</v>
      </c>
      <c r="Z15" s="52">
        <v>0</v>
      </c>
      <c r="AA15" s="52">
        <v>0</v>
      </c>
      <c r="AB15" s="52">
        <v>0</v>
      </c>
      <c r="AC15" s="52">
        <v>0</v>
      </c>
      <c r="AD15" s="52">
        <v>0</v>
      </c>
      <c r="AE15" s="52">
        <v>0</v>
      </c>
      <c r="AF15" s="52">
        <v>0</v>
      </c>
      <c r="AG15" s="52">
        <v>0</v>
      </c>
      <c r="AH15" s="52">
        <v>0</v>
      </c>
      <c r="AI15" s="52">
        <v>0</v>
      </c>
      <c r="AJ15" s="78">
        <v>0</v>
      </c>
      <c r="AK15" s="48"/>
    </row>
    <row r="16" spans="1:37">
      <c r="A16" s="17" t="s">
        <v>144</v>
      </c>
      <c r="B16" s="96" t="s">
        <v>143</v>
      </c>
      <c r="C16" s="92">
        <f t="shared" si="0"/>
        <v>11</v>
      </c>
      <c r="D16" s="16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2">
        <v>0</v>
      </c>
      <c r="Q16" s="52">
        <v>0</v>
      </c>
      <c r="R16" s="52">
        <v>1</v>
      </c>
      <c r="S16" s="52">
        <v>1</v>
      </c>
      <c r="T16" s="52">
        <v>2</v>
      </c>
      <c r="U16" s="52">
        <v>0</v>
      </c>
      <c r="V16" s="52">
        <v>3</v>
      </c>
      <c r="W16" s="52">
        <v>0</v>
      </c>
      <c r="X16" s="52">
        <v>0</v>
      </c>
      <c r="Y16" s="52">
        <v>1</v>
      </c>
      <c r="Z16" s="52">
        <v>1</v>
      </c>
      <c r="AA16" s="52">
        <v>2</v>
      </c>
      <c r="AB16" s="52">
        <v>0</v>
      </c>
      <c r="AC16" s="52">
        <v>0</v>
      </c>
      <c r="AD16" s="52">
        <v>0</v>
      </c>
      <c r="AE16" s="52">
        <v>0</v>
      </c>
      <c r="AF16" s="52">
        <v>0</v>
      </c>
      <c r="AG16" s="52">
        <v>0</v>
      </c>
      <c r="AH16" s="52">
        <v>0</v>
      </c>
      <c r="AI16" s="52">
        <v>0</v>
      </c>
      <c r="AJ16" s="78">
        <v>0</v>
      </c>
      <c r="AK16" s="48"/>
    </row>
    <row r="17" spans="1:37">
      <c r="A17" s="17" t="s">
        <v>146</v>
      </c>
      <c r="B17" s="96" t="s">
        <v>145</v>
      </c>
      <c r="C17" s="92">
        <f t="shared" si="0"/>
        <v>239</v>
      </c>
      <c r="D17" s="16">
        <v>3</v>
      </c>
      <c r="E17" s="52">
        <v>2</v>
      </c>
      <c r="F17" s="52">
        <v>2</v>
      </c>
      <c r="G17" s="52">
        <v>1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1</v>
      </c>
      <c r="N17" s="52">
        <v>0</v>
      </c>
      <c r="O17" s="52">
        <v>0</v>
      </c>
      <c r="P17" s="52">
        <v>0</v>
      </c>
      <c r="Q17" s="52">
        <v>0</v>
      </c>
      <c r="R17" s="52">
        <v>0</v>
      </c>
      <c r="S17" s="52">
        <v>65</v>
      </c>
      <c r="T17" s="52">
        <v>0</v>
      </c>
      <c r="U17" s="52">
        <v>0</v>
      </c>
      <c r="V17" s="52">
        <v>0</v>
      </c>
      <c r="W17" s="52">
        <v>25</v>
      </c>
      <c r="X17" s="52">
        <v>7</v>
      </c>
      <c r="Y17" s="52">
        <v>53</v>
      </c>
      <c r="Z17" s="52">
        <v>8</v>
      </c>
      <c r="AA17" s="52">
        <v>0</v>
      </c>
      <c r="AB17" s="52">
        <v>0</v>
      </c>
      <c r="AC17" s="52">
        <v>5</v>
      </c>
      <c r="AD17" s="52">
        <v>0</v>
      </c>
      <c r="AE17" s="52">
        <v>1</v>
      </c>
      <c r="AF17" s="52">
        <v>2</v>
      </c>
      <c r="AG17" s="52">
        <v>3</v>
      </c>
      <c r="AH17" s="52">
        <v>0</v>
      </c>
      <c r="AI17" s="52">
        <v>0</v>
      </c>
      <c r="AJ17" s="78">
        <v>61</v>
      </c>
      <c r="AK17" s="48"/>
    </row>
    <row r="18" spans="1:37">
      <c r="A18" s="17" t="s">
        <v>148</v>
      </c>
      <c r="B18" s="96" t="s">
        <v>147</v>
      </c>
      <c r="C18" s="92">
        <f t="shared" si="0"/>
        <v>134</v>
      </c>
      <c r="D18" s="16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2</v>
      </c>
      <c r="N18" s="52">
        <v>0</v>
      </c>
      <c r="O18" s="52">
        <v>0</v>
      </c>
      <c r="P18" s="52">
        <v>0</v>
      </c>
      <c r="Q18" s="52">
        <v>1</v>
      </c>
      <c r="R18" s="52">
        <v>71</v>
      </c>
      <c r="S18" s="52">
        <v>0</v>
      </c>
      <c r="T18" s="52">
        <v>0</v>
      </c>
      <c r="U18" s="52">
        <v>0</v>
      </c>
      <c r="V18" s="52">
        <v>0</v>
      </c>
      <c r="W18" s="52">
        <v>3</v>
      </c>
      <c r="X18" s="52">
        <v>1</v>
      </c>
      <c r="Y18" s="52">
        <v>5</v>
      </c>
      <c r="Z18" s="52">
        <v>28</v>
      </c>
      <c r="AA18" s="52">
        <v>0</v>
      </c>
      <c r="AB18" s="52">
        <v>0</v>
      </c>
      <c r="AC18" s="52">
        <v>0</v>
      </c>
      <c r="AD18" s="52">
        <v>2</v>
      </c>
      <c r="AE18" s="52">
        <v>0</v>
      </c>
      <c r="AF18" s="52">
        <v>0</v>
      </c>
      <c r="AG18" s="52">
        <v>6</v>
      </c>
      <c r="AH18" s="52">
        <v>0</v>
      </c>
      <c r="AI18" s="52">
        <v>0</v>
      </c>
      <c r="AJ18" s="78">
        <v>15</v>
      </c>
      <c r="AK18" s="48"/>
    </row>
    <row r="19" spans="1:37">
      <c r="A19" s="17" t="s">
        <v>150</v>
      </c>
      <c r="B19" s="96" t="s">
        <v>149</v>
      </c>
      <c r="C19" s="92">
        <f t="shared" si="0"/>
        <v>2</v>
      </c>
      <c r="D19" s="16">
        <v>0</v>
      </c>
      <c r="E19" s="52">
        <v>0</v>
      </c>
      <c r="F19" s="52">
        <v>0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2">
        <v>0</v>
      </c>
      <c r="Q19" s="52">
        <v>1</v>
      </c>
      <c r="R19" s="52">
        <v>0</v>
      </c>
      <c r="S19" s="52">
        <v>0</v>
      </c>
      <c r="T19" s="52">
        <v>0</v>
      </c>
      <c r="U19" s="52">
        <v>0</v>
      </c>
      <c r="V19" s="52">
        <v>1</v>
      </c>
      <c r="W19" s="52">
        <v>0</v>
      </c>
      <c r="X19" s="52">
        <v>0</v>
      </c>
      <c r="Y19" s="52">
        <v>0</v>
      </c>
      <c r="Z19" s="52">
        <v>0</v>
      </c>
      <c r="AA19" s="52">
        <v>0</v>
      </c>
      <c r="AB19" s="52">
        <v>0</v>
      </c>
      <c r="AC19" s="52">
        <v>0</v>
      </c>
      <c r="AD19" s="52">
        <v>0</v>
      </c>
      <c r="AE19" s="52">
        <v>0</v>
      </c>
      <c r="AF19" s="52">
        <v>0</v>
      </c>
      <c r="AG19" s="52">
        <v>0</v>
      </c>
      <c r="AH19" s="52">
        <v>0</v>
      </c>
      <c r="AI19" s="52">
        <v>0</v>
      </c>
      <c r="AJ19" s="78">
        <v>0</v>
      </c>
      <c r="AK19" s="48"/>
    </row>
    <row r="20" spans="1:37">
      <c r="A20" s="17" t="s">
        <v>152</v>
      </c>
      <c r="B20" s="96" t="s">
        <v>151</v>
      </c>
      <c r="C20" s="92">
        <f t="shared" si="0"/>
        <v>14</v>
      </c>
      <c r="D20" s="16">
        <v>0</v>
      </c>
      <c r="E20" s="52">
        <v>0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2">
        <v>0</v>
      </c>
      <c r="Q20" s="52">
        <v>0</v>
      </c>
      <c r="R20" s="52">
        <v>4</v>
      </c>
      <c r="S20" s="52">
        <v>1</v>
      </c>
      <c r="T20" s="52">
        <v>0</v>
      </c>
      <c r="U20" s="52">
        <v>0</v>
      </c>
      <c r="V20" s="52">
        <v>0</v>
      </c>
      <c r="W20" s="52">
        <v>8</v>
      </c>
      <c r="X20" s="52">
        <v>0</v>
      </c>
      <c r="Y20" s="52">
        <v>0</v>
      </c>
      <c r="Z20" s="52">
        <v>0</v>
      </c>
      <c r="AA20" s="52">
        <v>0</v>
      </c>
      <c r="AB20" s="52">
        <v>0</v>
      </c>
      <c r="AC20" s="52">
        <v>0</v>
      </c>
      <c r="AD20" s="52">
        <v>0</v>
      </c>
      <c r="AE20" s="52">
        <v>0</v>
      </c>
      <c r="AF20" s="52">
        <v>0</v>
      </c>
      <c r="AG20" s="52">
        <v>0</v>
      </c>
      <c r="AH20" s="52">
        <v>0</v>
      </c>
      <c r="AI20" s="52">
        <v>0</v>
      </c>
      <c r="AJ20" s="78">
        <v>1</v>
      </c>
      <c r="AK20" s="48"/>
    </row>
    <row r="21" spans="1:37">
      <c r="A21" s="17" t="s">
        <v>154</v>
      </c>
      <c r="B21" s="96" t="s">
        <v>153</v>
      </c>
      <c r="C21" s="92">
        <f t="shared" si="0"/>
        <v>8</v>
      </c>
      <c r="D21" s="16">
        <v>0</v>
      </c>
      <c r="E21" s="52">
        <v>0</v>
      </c>
      <c r="F21" s="52">
        <v>0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2">
        <v>0</v>
      </c>
      <c r="Q21" s="52">
        <v>0</v>
      </c>
      <c r="R21" s="52">
        <v>0</v>
      </c>
      <c r="S21" s="52">
        <v>0</v>
      </c>
      <c r="T21" s="52">
        <v>5</v>
      </c>
      <c r="U21" s="52">
        <v>0</v>
      </c>
      <c r="V21" s="52">
        <v>0</v>
      </c>
      <c r="W21" s="52">
        <v>1</v>
      </c>
      <c r="X21" s="52">
        <v>0</v>
      </c>
      <c r="Y21" s="52">
        <v>0</v>
      </c>
      <c r="Z21" s="52">
        <v>0</v>
      </c>
      <c r="AA21" s="52">
        <v>0</v>
      </c>
      <c r="AB21" s="52">
        <v>0</v>
      </c>
      <c r="AC21" s="52">
        <v>0</v>
      </c>
      <c r="AD21" s="52">
        <v>0</v>
      </c>
      <c r="AE21" s="52">
        <v>0</v>
      </c>
      <c r="AF21" s="52">
        <v>0</v>
      </c>
      <c r="AG21" s="52">
        <v>0</v>
      </c>
      <c r="AH21" s="52">
        <v>0</v>
      </c>
      <c r="AI21" s="52">
        <v>2</v>
      </c>
      <c r="AJ21" s="78">
        <v>0</v>
      </c>
      <c r="AK21" s="48"/>
    </row>
    <row r="22" spans="1:37">
      <c r="A22" s="17" t="s">
        <v>156</v>
      </c>
      <c r="B22" s="96" t="s">
        <v>155</v>
      </c>
      <c r="C22" s="92">
        <f t="shared" si="0"/>
        <v>34</v>
      </c>
      <c r="D22" s="16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2">
        <v>0</v>
      </c>
      <c r="Q22" s="52">
        <v>0</v>
      </c>
      <c r="R22" s="52">
        <v>9</v>
      </c>
      <c r="S22" s="52">
        <v>1</v>
      </c>
      <c r="T22" s="52">
        <v>0</v>
      </c>
      <c r="U22" s="52">
        <v>5</v>
      </c>
      <c r="V22" s="52">
        <v>0</v>
      </c>
      <c r="W22" s="52">
        <v>0</v>
      </c>
      <c r="X22" s="52">
        <v>3</v>
      </c>
      <c r="Y22" s="52">
        <v>10</v>
      </c>
      <c r="Z22" s="52">
        <v>0</v>
      </c>
      <c r="AA22" s="52">
        <v>1</v>
      </c>
      <c r="AB22" s="52">
        <v>0</v>
      </c>
      <c r="AC22" s="52">
        <v>0</v>
      </c>
      <c r="AD22" s="52">
        <v>1</v>
      </c>
      <c r="AE22" s="52">
        <v>0</v>
      </c>
      <c r="AF22" s="52">
        <v>0</v>
      </c>
      <c r="AG22" s="52">
        <v>0</v>
      </c>
      <c r="AH22" s="52">
        <v>0</v>
      </c>
      <c r="AI22" s="52">
        <v>0</v>
      </c>
      <c r="AJ22" s="78">
        <v>4</v>
      </c>
      <c r="AK22" s="48"/>
    </row>
    <row r="23" spans="1:37">
      <c r="A23" s="17" t="s">
        <v>158</v>
      </c>
      <c r="B23" s="96" t="s">
        <v>157</v>
      </c>
      <c r="C23" s="92">
        <f t="shared" si="0"/>
        <v>71</v>
      </c>
      <c r="D23" s="16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2">
        <v>0</v>
      </c>
      <c r="Q23" s="52">
        <v>0</v>
      </c>
      <c r="R23" s="52">
        <v>19</v>
      </c>
      <c r="S23" s="52">
        <v>3</v>
      </c>
      <c r="T23" s="52">
        <v>0</v>
      </c>
      <c r="U23" s="52">
        <v>1</v>
      </c>
      <c r="V23" s="52">
        <v>0</v>
      </c>
      <c r="W23" s="52">
        <v>15</v>
      </c>
      <c r="X23" s="52">
        <v>0</v>
      </c>
      <c r="Y23" s="52">
        <v>3</v>
      </c>
      <c r="Z23" s="52">
        <v>0</v>
      </c>
      <c r="AA23" s="52">
        <v>0</v>
      </c>
      <c r="AB23" s="52">
        <v>0</v>
      </c>
      <c r="AC23" s="52">
        <v>2</v>
      </c>
      <c r="AD23" s="52">
        <v>1</v>
      </c>
      <c r="AE23" s="52">
        <v>0</v>
      </c>
      <c r="AF23" s="52">
        <v>3</v>
      </c>
      <c r="AG23" s="52">
        <v>1</v>
      </c>
      <c r="AH23" s="52">
        <v>0</v>
      </c>
      <c r="AI23" s="52">
        <v>0</v>
      </c>
      <c r="AJ23" s="78">
        <v>23</v>
      </c>
      <c r="AK23" s="48"/>
    </row>
    <row r="24" spans="1:37">
      <c r="A24" s="97" t="s">
        <v>160</v>
      </c>
      <c r="B24" s="98" t="s">
        <v>159</v>
      </c>
      <c r="C24" s="92">
        <f t="shared" si="0"/>
        <v>170</v>
      </c>
      <c r="D24" s="16">
        <v>2</v>
      </c>
      <c r="E24" s="52">
        <v>2</v>
      </c>
      <c r="F24" s="52">
        <v>2</v>
      </c>
      <c r="G24" s="52">
        <v>2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1</v>
      </c>
      <c r="N24" s="52">
        <v>0</v>
      </c>
      <c r="O24" s="52">
        <v>0</v>
      </c>
      <c r="P24" s="52">
        <v>0</v>
      </c>
      <c r="Q24" s="52">
        <v>0</v>
      </c>
      <c r="R24" s="52">
        <v>57</v>
      </c>
      <c r="S24" s="52">
        <v>6</v>
      </c>
      <c r="T24" s="52">
        <v>0</v>
      </c>
      <c r="U24" s="52">
        <v>0</v>
      </c>
      <c r="V24" s="52">
        <v>0</v>
      </c>
      <c r="W24" s="52">
        <v>1</v>
      </c>
      <c r="X24" s="52">
        <v>1</v>
      </c>
      <c r="Y24" s="52">
        <v>0</v>
      </c>
      <c r="Z24" s="52">
        <v>40</v>
      </c>
      <c r="AA24" s="52">
        <v>1</v>
      </c>
      <c r="AB24" s="52">
        <v>0</v>
      </c>
      <c r="AC24" s="52">
        <v>4</v>
      </c>
      <c r="AD24" s="52">
        <v>0</v>
      </c>
      <c r="AE24" s="52">
        <v>0</v>
      </c>
      <c r="AF24" s="52">
        <v>4</v>
      </c>
      <c r="AG24" s="52">
        <v>2</v>
      </c>
      <c r="AH24" s="52">
        <v>0</v>
      </c>
      <c r="AI24" s="52">
        <v>0</v>
      </c>
      <c r="AJ24" s="78">
        <v>45</v>
      </c>
      <c r="AK24" s="48"/>
    </row>
    <row r="25" spans="1:37">
      <c r="A25" s="97" t="s">
        <v>162</v>
      </c>
      <c r="B25" s="98" t="s">
        <v>161</v>
      </c>
      <c r="C25" s="92">
        <f t="shared" si="0"/>
        <v>95</v>
      </c>
      <c r="D25" s="16">
        <v>0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  <c r="J25" s="52">
        <v>0</v>
      </c>
      <c r="K25" s="52">
        <v>0</v>
      </c>
      <c r="L25" s="52">
        <v>0</v>
      </c>
      <c r="M25" s="52">
        <v>2</v>
      </c>
      <c r="N25" s="52">
        <v>1</v>
      </c>
      <c r="O25" s="52">
        <v>0</v>
      </c>
      <c r="P25" s="52">
        <v>1</v>
      </c>
      <c r="Q25" s="52">
        <v>0</v>
      </c>
      <c r="R25" s="52">
        <v>3</v>
      </c>
      <c r="S25" s="52">
        <v>46</v>
      </c>
      <c r="T25" s="52">
        <v>0</v>
      </c>
      <c r="U25" s="52">
        <v>0</v>
      </c>
      <c r="V25" s="52">
        <v>0</v>
      </c>
      <c r="W25" s="52">
        <v>0</v>
      </c>
      <c r="X25" s="52">
        <v>1</v>
      </c>
      <c r="Y25" s="52">
        <v>14</v>
      </c>
      <c r="Z25" s="52">
        <v>0</v>
      </c>
      <c r="AA25" s="52">
        <v>0</v>
      </c>
      <c r="AB25" s="52">
        <v>0</v>
      </c>
      <c r="AC25" s="52">
        <v>0</v>
      </c>
      <c r="AD25" s="52">
        <v>4</v>
      </c>
      <c r="AE25" s="52">
        <v>0</v>
      </c>
      <c r="AF25" s="52">
        <v>0</v>
      </c>
      <c r="AG25" s="52">
        <v>19</v>
      </c>
      <c r="AH25" s="52">
        <v>0</v>
      </c>
      <c r="AI25" s="52">
        <v>0</v>
      </c>
      <c r="AJ25" s="78">
        <v>4</v>
      </c>
      <c r="AK25" s="48"/>
    </row>
    <row r="26" spans="1:37">
      <c r="A26" s="97" t="s">
        <v>164</v>
      </c>
      <c r="B26" s="98" t="s">
        <v>163</v>
      </c>
      <c r="C26" s="92">
        <f t="shared" si="0"/>
        <v>18</v>
      </c>
      <c r="D26" s="16">
        <v>0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2">
        <v>0</v>
      </c>
      <c r="Q26" s="52">
        <v>0</v>
      </c>
      <c r="R26" s="52">
        <v>0</v>
      </c>
      <c r="S26" s="52">
        <v>2</v>
      </c>
      <c r="T26" s="52">
        <v>0</v>
      </c>
      <c r="U26" s="52">
        <v>0</v>
      </c>
      <c r="V26" s="52">
        <v>0</v>
      </c>
      <c r="W26" s="52">
        <v>0</v>
      </c>
      <c r="X26" s="52">
        <v>0</v>
      </c>
      <c r="Y26" s="52">
        <v>5</v>
      </c>
      <c r="Z26" s="52">
        <v>6</v>
      </c>
      <c r="AA26" s="52">
        <v>0</v>
      </c>
      <c r="AB26" s="52">
        <v>1</v>
      </c>
      <c r="AC26" s="52">
        <v>0</v>
      </c>
      <c r="AD26" s="52">
        <v>1</v>
      </c>
      <c r="AE26" s="52">
        <v>0</v>
      </c>
      <c r="AF26" s="52">
        <v>0</v>
      </c>
      <c r="AG26" s="52">
        <v>0</v>
      </c>
      <c r="AH26" s="52">
        <v>0</v>
      </c>
      <c r="AI26" s="52">
        <v>2</v>
      </c>
      <c r="AJ26" s="78">
        <v>1</v>
      </c>
      <c r="AK26" s="48"/>
    </row>
    <row r="27" spans="1:37">
      <c r="A27" s="97" t="s">
        <v>166</v>
      </c>
      <c r="B27" s="98" t="s">
        <v>165</v>
      </c>
      <c r="C27" s="92">
        <f t="shared" si="0"/>
        <v>0</v>
      </c>
      <c r="D27" s="16">
        <v>0</v>
      </c>
      <c r="E27" s="52">
        <v>0</v>
      </c>
      <c r="F27" s="52">
        <v>0</v>
      </c>
      <c r="G27" s="52">
        <v>0</v>
      </c>
      <c r="H27" s="52">
        <v>0</v>
      </c>
      <c r="I27" s="52">
        <v>0</v>
      </c>
      <c r="J27" s="52">
        <v>0</v>
      </c>
      <c r="K27" s="52">
        <v>0</v>
      </c>
      <c r="L27" s="52">
        <v>0</v>
      </c>
      <c r="M27" s="52">
        <v>0</v>
      </c>
      <c r="N27" s="52">
        <v>0</v>
      </c>
      <c r="O27" s="52">
        <v>0</v>
      </c>
      <c r="P27" s="52">
        <v>0</v>
      </c>
      <c r="Q27" s="52">
        <v>0</v>
      </c>
      <c r="R27" s="52">
        <v>0</v>
      </c>
      <c r="S27" s="52">
        <v>0</v>
      </c>
      <c r="T27" s="52">
        <v>0</v>
      </c>
      <c r="U27" s="52">
        <v>0</v>
      </c>
      <c r="V27" s="52">
        <v>0</v>
      </c>
      <c r="W27" s="52">
        <v>0</v>
      </c>
      <c r="X27" s="52">
        <v>0</v>
      </c>
      <c r="Y27" s="52">
        <v>0</v>
      </c>
      <c r="Z27" s="52">
        <v>0</v>
      </c>
      <c r="AA27" s="52">
        <v>0</v>
      </c>
      <c r="AB27" s="52">
        <v>0</v>
      </c>
      <c r="AC27" s="52">
        <v>0</v>
      </c>
      <c r="AD27" s="52">
        <v>0</v>
      </c>
      <c r="AE27" s="52">
        <v>0</v>
      </c>
      <c r="AF27" s="52">
        <v>0</v>
      </c>
      <c r="AG27" s="52">
        <v>0</v>
      </c>
      <c r="AH27" s="52">
        <v>0</v>
      </c>
      <c r="AI27" s="52">
        <v>0</v>
      </c>
      <c r="AJ27" s="78">
        <v>0</v>
      </c>
      <c r="AK27" s="48"/>
    </row>
    <row r="28" spans="1:37">
      <c r="A28" s="99" t="s">
        <v>168</v>
      </c>
      <c r="B28" s="100" t="s">
        <v>167</v>
      </c>
      <c r="C28" s="92">
        <f t="shared" si="0"/>
        <v>265</v>
      </c>
      <c r="D28" s="16">
        <v>1</v>
      </c>
      <c r="E28" s="52">
        <v>2</v>
      </c>
      <c r="F28" s="52">
        <v>4</v>
      </c>
      <c r="G28" s="52">
        <v>14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2">
        <v>0</v>
      </c>
      <c r="Q28" s="52">
        <v>0</v>
      </c>
      <c r="R28" s="52">
        <v>27</v>
      </c>
      <c r="S28" s="52">
        <v>2</v>
      </c>
      <c r="T28" s="52">
        <v>0</v>
      </c>
      <c r="U28" s="52">
        <v>0</v>
      </c>
      <c r="V28" s="52">
        <v>0</v>
      </c>
      <c r="W28" s="52">
        <v>2</v>
      </c>
      <c r="X28" s="52">
        <v>39</v>
      </c>
      <c r="Y28" s="52">
        <v>14</v>
      </c>
      <c r="Z28" s="52">
        <v>2</v>
      </c>
      <c r="AA28" s="52">
        <v>0</v>
      </c>
      <c r="AB28" s="52">
        <v>0</v>
      </c>
      <c r="AC28" s="52">
        <v>0</v>
      </c>
      <c r="AD28" s="52">
        <v>44</v>
      </c>
      <c r="AE28" s="52">
        <v>3</v>
      </c>
      <c r="AF28" s="52">
        <v>38</v>
      </c>
      <c r="AG28" s="52">
        <v>6</v>
      </c>
      <c r="AH28" s="52">
        <v>1</v>
      </c>
      <c r="AI28" s="52">
        <v>3</v>
      </c>
      <c r="AJ28" s="78">
        <v>63</v>
      </c>
      <c r="AK28" s="48"/>
    </row>
    <row r="29" spans="1:37">
      <c r="A29" s="99" t="s">
        <v>170</v>
      </c>
      <c r="B29" s="100" t="s">
        <v>169</v>
      </c>
      <c r="C29" s="92">
        <f t="shared" si="0"/>
        <v>68</v>
      </c>
      <c r="D29" s="16">
        <v>0</v>
      </c>
      <c r="E29" s="52">
        <v>0</v>
      </c>
      <c r="F29" s="52">
        <v>1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2">
        <v>0</v>
      </c>
      <c r="Q29" s="52">
        <v>0</v>
      </c>
      <c r="R29" s="52">
        <v>1</v>
      </c>
      <c r="S29" s="52">
        <v>6</v>
      </c>
      <c r="T29" s="52">
        <v>0</v>
      </c>
      <c r="U29" s="52">
        <v>0</v>
      </c>
      <c r="V29" s="52">
        <v>0</v>
      </c>
      <c r="W29" s="52">
        <v>0</v>
      </c>
      <c r="X29" s="52">
        <v>2</v>
      </c>
      <c r="Y29" s="52">
        <v>1</v>
      </c>
      <c r="Z29" s="52">
        <v>0</v>
      </c>
      <c r="AA29" s="52">
        <v>0</v>
      </c>
      <c r="AB29" s="52">
        <v>1</v>
      </c>
      <c r="AC29" s="52">
        <v>34</v>
      </c>
      <c r="AD29" s="52">
        <v>0</v>
      </c>
      <c r="AE29" s="52">
        <v>0</v>
      </c>
      <c r="AF29" s="52">
        <v>5</v>
      </c>
      <c r="AG29" s="52">
        <v>6</v>
      </c>
      <c r="AH29" s="52">
        <v>0</v>
      </c>
      <c r="AI29" s="52">
        <v>0</v>
      </c>
      <c r="AJ29" s="78">
        <v>11</v>
      </c>
      <c r="AK29" s="48"/>
    </row>
    <row r="30" spans="1:37">
      <c r="A30" s="99" t="s">
        <v>172</v>
      </c>
      <c r="B30" s="100" t="s">
        <v>171</v>
      </c>
      <c r="C30" s="92">
        <f t="shared" si="0"/>
        <v>0</v>
      </c>
      <c r="D30" s="16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2">
        <v>0</v>
      </c>
      <c r="Q30" s="52">
        <v>0</v>
      </c>
      <c r="R30" s="52">
        <v>0</v>
      </c>
      <c r="S30" s="52">
        <v>0</v>
      </c>
      <c r="T30" s="52">
        <v>0</v>
      </c>
      <c r="U30" s="52">
        <v>0</v>
      </c>
      <c r="V30" s="52">
        <v>0</v>
      </c>
      <c r="W30" s="52">
        <v>0</v>
      </c>
      <c r="X30" s="52">
        <v>0</v>
      </c>
      <c r="Y30" s="52">
        <v>0</v>
      </c>
      <c r="Z30" s="52">
        <v>0</v>
      </c>
      <c r="AA30" s="52">
        <v>0</v>
      </c>
      <c r="AB30" s="52">
        <v>0</v>
      </c>
      <c r="AC30" s="52">
        <v>0</v>
      </c>
      <c r="AD30" s="52">
        <v>0</v>
      </c>
      <c r="AE30" s="52">
        <v>0</v>
      </c>
      <c r="AF30" s="52">
        <v>0</v>
      </c>
      <c r="AG30" s="52">
        <v>0</v>
      </c>
      <c r="AH30" s="52">
        <v>0</v>
      </c>
      <c r="AI30" s="52">
        <v>0</v>
      </c>
      <c r="AJ30" s="78">
        <v>0</v>
      </c>
      <c r="AK30" s="48"/>
    </row>
    <row r="31" spans="1:37">
      <c r="A31" s="99" t="s">
        <v>174</v>
      </c>
      <c r="B31" s="100" t="s">
        <v>173</v>
      </c>
      <c r="C31" s="92">
        <f t="shared" si="0"/>
        <v>91</v>
      </c>
      <c r="D31" s="16">
        <v>0</v>
      </c>
      <c r="E31" s="52">
        <v>0</v>
      </c>
      <c r="F31" s="52">
        <v>1</v>
      </c>
      <c r="G31" s="52">
        <v>4</v>
      </c>
      <c r="H31" s="52">
        <v>0</v>
      </c>
      <c r="I31" s="52">
        <v>0</v>
      </c>
      <c r="J31" s="52">
        <v>0</v>
      </c>
      <c r="K31" s="52">
        <v>0</v>
      </c>
      <c r="L31" s="52">
        <v>0</v>
      </c>
      <c r="M31" s="52">
        <v>0</v>
      </c>
      <c r="N31" s="52">
        <v>0</v>
      </c>
      <c r="O31" s="52">
        <v>0</v>
      </c>
      <c r="P31" s="52">
        <v>0</v>
      </c>
      <c r="Q31" s="52">
        <v>0</v>
      </c>
      <c r="R31" s="52">
        <v>7</v>
      </c>
      <c r="S31" s="52">
        <v>1</v>
      </c>
      <c r="T31" s="52">
        <v>0</v>
      </c>
      <c r="U31" s="52">
        <v>0</v>
      </c>
      <c r="V31" s="52">
        <v>0</v>
      </c>
      <c r="W31" s="52">
        <v>0</v>
      </c>
      <c r="X31" s="52">
        <v>4</v>
      </c>
      <c r="Y31" s="52">
        <v>4</v>
      </c>
      <c r="Z31" s="52">
        <v>0</v>
      </c>
      <c r="AA31" s="52">
        <v>0</v>
      </c>
      <c r="AB31" s="52">
        <v>1</v>
      </c>
      <c r="AC31" s="52">
        <v>43</v>
      </c>
      <c r="AD31" s="52">
        <v>3</v>
      </c>
      <c r="AE31" s="52">
        <v>0</v>
      </c>
      <c r="AF31" s="52">
        <v>0</v>
      </c>
      <c r="AG31" s="52">
        <v>1</v>
      </c>
      <c r="AH31" s="52">
        <v>0</v>
      </c>
      <c r="AI31" s="52">
        <v>2</v>
      </c>
      <c r="AJ31" s="78">
        <v>20</v>
      </c>
      <c r="AK31" s="48"/>
    </row>
    <row r="32" spans="1:37">
      <c r="A32" s="99" t="s">
        <v>176</v>
      </c>
      <c r="B32" s="100" t="s">
        <v>175</v>
      </c>
      <c r="C32" s="92">
        <f t="shared" si="0"/>
        <v>144</v>
      </c>
      <c r="D32" s="16">
        <v>1</v>
      </c>
      <c r="E32" s="52">
        <v>1</v>
      </c>
      <c r="F32" s="52">
        <v>2</v>
      </c>
      <c r="G32" s="52">
        <v>0</v>
      </c>
      <c r="H32" s="52">
        <v>0</v>
      </c>
      <c r="I32" s="52">
        <v>0</v>
      </c>
      <c r="J32" s="52">
        <v>0</v>
      </c>
      <c r="K32" s="52">
        <v>0</v>
      </c>
      <c r="L32" s="52">
        <v>0</v>
      </c>
      <c r="M32" s="52">
        <v>7</v>
      </c>
      <c r="N32" s="52">
        <v>0</v>
      </c>
      <c r="O32" s="52">
        <v>0</v>
      </c>
      <c r="P32" s="52">
        <v>0</v>
      </c>
      <c r="Q32" s="52">
        <v>0</v>
      </c>
      <c r="R32" s="52">
        <v>3</v>
      </c>
      <c r="S32" s="52">
        <v>34</v>
      </c>
      <c r="T32" s="52">
        <v>0</v>
      </c>
      <c r="U32" s="52">
        <v>1</v>
      </c>
      <c r="V32" s="52">
        <v>0</v>
      </c>
      <c r="W32" s="52">
        <v>0</v>
      </c>
      <c r="X32" s="52">
        <v>0</v>
      </c>
      <c r="Y32" s="52">
        <v>6</v>
      </c>
      <c r="Z32" s="52">
        <v>42</v>
      </c>
      <c r="AA32" s="52">
        <v>0</v>
      </c>
      <c r="AB32" s="52">
        <v>1</v>
      </c>
      <c r="AC32" s="52">
        <v>3</v>
      </c>
      <c r="AD32" s="52">
        <v>13</v>
      </c>
      <c r="AE32" s="52">
        <v>0</v>
      </c>
      <c r="AF32" s="52">
        <v>3</v>
      </c>
      <c r="AG32" s="52">
        <v>0</v>
      </c>
      <c r="AH32" s="52">
        <v>0</v>
      </c>
      <c r="AI32" s="52">
        <v>1</v>
      </c>
      <c r="AJ32" s="78">
        <v>26</v>
      </c>
      <c r="AK32" s="48"/>
    </row>
    <row r="33" spans="1:37">
      <c r="A33" s="99" t="s">
        <v>178</v>
      </c>
      <c r="B33" s="100" t="s">
        <v>177</v>
      </c>
      <c r="C33" s="92">
        <f t="shared" si="0"/>
        <v>8</v>
      </c>
      <c r="D33" s="16">
        <v>0</v>
      </c>
      <c r="E33" s="52">
        <v>0</v>
      </c>
      <c r="F33" s="52">
        <v>0</v>
      </c>
      <c r="G33" s="52">
        <v>0</v>
      </c>
      <c r="H33" s="52">
        <v>0</v>
      </c>
      <c r="I33" s="52">
        <v>0</v>
      </c>
      <c r="J33" s="52">
        <v>0</v>
      </c>
      <c r="K33" s="52">
        <v>0</v>
      </c>
      <c r="L33" s="52">
        <v>0</v>
      </c>
      <c r="M33" s="52">
        <v>1</v>
      </c>
      <c r="N33" s="52">
        <v>0</v>
      </c>
      <c r="O33" s="52">
        <v>0</v>
      </c>
      <c r="P33" s="52">
        <v>0</v>
      </c>
      <c r="Q33" s="52">
        <v>0</v>
      </c>
      <c r="R33" s="52">
        <v>0</v>
      </c>
      <c r="S33" s="52">
        <v>0</v>
      </c>
      <c r="T33" s="52">
        <v>0</v>
      </c>
      <c r="U33" s="52">
        <v>0</v>
      </c>
      <c r="V33" s="52">
        <v>0</v>
      </c>
      <c r="W33" s="52">
        <v>0</v>
      </c>
      <c r="X33" s="52">
        <v>0</v>
      </c>
      <c r="Y33" s="52">
        <v>0</v>
      </c>
      <c r="Z33" s="52">
        <v>0</v>
      </c>
      <c r="AA33" s="52">
        <v>0</v>
      </c>
      <c r="AB33" s="52">
        <v>0</v>
      </c>
      <c r="AC33" s="52">
        <v>0</v>
      </c>
      <c r="AD33" s="52">
        <v>0</v>
      </c>
      <c r="AE33" s="52">
        <v>0</v>
      </c>
      <c r="AF33" s="52">
        <v>0</v>
      </c>
      <c r="AG33" s="52">
        <v>3</v>
      </c>
      <c r="AH33" s="52">
        <v>0</v>
      </c>
      <c r="AI33" s="52">
        <v>1</v>
      </c>
      <c r="AJ33" s="78">
        <v>3</v>
      </c>
      <c r="AK33" s="48"/>
    </row>
    <row r="34" spans="1:37">
      <c r="A34" s="99" t="s">
        <v>180</v>
      </c>
      <c r="B34" s="100" t="s">
        <v>179</v>
      </c>
      <c r="C34" s="92">
        <f t="shared" si="0"/>
        <v>23</v>
      </c>
      <c r="D34" s="16">
        <v>0</v>
      </c>
      <c r="E34" s="52">
        <v>0</v>
      </c>
      <c r="F34" s="52">
        <v>1</v>
      </c>
      <c r="G34" s="52">
        <v>0</v>
      </c>
      <c r="H34" s="52">
        <v>0</v>
      </c>
      <c r="I34" s="52">
        <v>3</v>
      </c>
      <c r="J34" s="52">
        <v>0</v>
      </c>
      <c r="K34" s="52">
        <v>1</v>
      </c>
      <c r="L34" s="52">
        <v>0</v>
      </c>
      <c r="M34" s="52">
        <v>0</v>
      </c>
      <c r="N34" s="52">
        <v>0</v>
      </c>
      <c r="O34" s="52">
        <v>0</v>
      </c>
      <c r="P34" s="52">
        <v>0</v>
      </c>
      <c r="Q34" s="52">
        <v>0</v>
      </c>
      <c r="R34" s="52">
        <v>0</v>
      </c>
      <c r="S34" s="52">
        <v>0</v>
      </c>
      <c r="T34" s="52">
        <v>0</v>
      </c>
      <c r="U34" s="52">
        <v>0</v>
      </c>
      <c r="V34" s="52">
        <v>0</v>
      </c>
      <c r="W34" s="52">
        <v>0</v>
      </c>
      <c r="X34" s="52">
        <v>0</v>
      </c>
      <c r="Y34" s="52">
        <v>0</v>
      </c>
      <c r="Z34" s="52">
        <v>1</v>
      </c>
      <c r="AA34" s="52">
        <v>7</v>
      </c>
      <c r="AB34" s="52">
        <v>0</v>
      </c>
      <c r="AC34" s="52">
        <v>0</v>
      </c>
      <c r="AD34" s="52">
        <v>1</v>
      </c>
      <c r="AE34" s="52">
        <v>0</v>
      </c>
      <c r="AF34" s="52">
        <v>0</v>
      </c>
      <c r="AG34" s="52">
        <v>1</v>
      </c>
      <c r="AH34" s="52">
        <v>7</v>
      </c>
      <c r="AI34" s="52">
        <v>0</v>
      </c>
      <c r="AJ34" s="78">
        <v>1</v>
      </c>
      <c r="AK34" s="48"/>
    </row>
    <row r="35" ht="15" spans="1:37">
      <c r="A35" s="101" t="s">
        <v>182</v>
      </c>
      <c r="B35" s="102" t="s">
        <v>181</v>
      </c>
      <c r="C35" s="103">
        <f t="shared" si="0"/>
        <v>394</v>
      </c>
      <c r="D35" s="41">
        <v>7</v>
      </c>
      <c r="E35" s="53">
        <v>16</v>
      </c>
      <c r="F35" s="53">
        <v>68</v>
      </c>
      <c r="G35" s="53">
        <v>19</v>
      </c>
      <c r="H35" s="53">
        <v>1</v>
      </c>
      <c r="I35" s="53">
        <v>0</v>
      </c>
      <c r="J35" s="53">
        <v>0</v>
      </c>
      <c r="K35" s="53">
        <v>0</v>
      </c>
      <c r="L35" s="53">
        <v>0</v>
      </c>
      <c r="M35" s="53">
        <v>2</v>
      </c>
      <c r="N35" s="53">
        <v>0</v>
      </c>
      <c r="O35" s="53">
        <v>0</v>
      </c>
      <c r="P35" s="53">
        <v>1</v>
      </c>
      <c r="Q35" s="53">
        <v>0</v>
      </c>
      <c r="R35" s="53">
        <v>73</v>
      </c>
      <c r="S35" s="53">
        <v>15</v>
      </c>
      <c r="T35" s="53">
        <v>0</v>
      </c>
      <c r="U35" s="53">
        <v>1</v>
      </c>
      <c r="V35" s="53">
        <v>0</v>
      </c>
      <c r="W35" s="53">
        <v>11</v>
      </c>
      <c r="X35" s="53">
        <v>20</v>
      </c>
      <c r="Y35" s="53">
        <v>46</v>
      </c>
      <c r="Z35" s="53">
        <v>4</v>
      </c>
      <c r="AA35" s="53">
        <v>0</v>
      </c>
      <c r="AB35" s="53">
        <v>0</v>
      </c>
      <c r="AC35" s="53">
        <v>34</v>
      </c>
      <c r="AD35" s="53">
        <v>3</v>
      </c>
      <c r="AE35" s="53">
        <v>0</v>
      </c>
      <c r="AF35" s="53">
        <v>51</v>
      </c>
      <c r="AG35" s="53">
        <v>22</v>
      </c>
      <c r="AH35" s="53">
        <v>0</v>
      </c>
      <c r="AI35" s="53">
        <v>0</v>
      </c>
      <c r="AJ35" s="79">
        <v>0</v>
      </c>
      <c r="AK35" s="48"/>
    </row>
    <row r="36" ht="15" spans="1:37">
      <c r="A36" s="42"/>
      <c r="B36" s="104" t="s">
        <v>191</v>
      </c>
      <c r="C36" s="44"/>
      <c r="D36" s="45">
        <f>SUM(D3:D35)</f>
        <v>28</v>
      </c>
      <c r="E36" s="107">
        <f t="shared" ref="E36:AJ36" si="1">SUM(E3:E35)</f>
        <v>105</v>
      </c>
      <c r="F36" s="107">
        <f t="shared" si="1"/>
        <v>168</v>
      </c>
      <c r="G36" s="107">
        <f t="shared" si="1"/>
        <v>113</v>
      </c>
      <c r="H36" s="107">
        <f t="shared" si="1"/>
        <v>2</v>
      </c>
      <c r="I36" s="107">
        <f t="shared" si="1"/>
        <v>3</v>
      </c>
      <c r="J36" s="107">
        <f t="shared" si="1"/>
        <v>0</v>
      </c>
      <c r="K36" s="107">
        <f t="shared" si="1"/>
        <v>7</v>
      </c>
      <c r="L36" s="107">
        <f t="shared" si="1"/>
        <v>0</v>
      </c>
      <c r="M36" s="107">
        <f t="shared" si="1"/>
        <v>37</v>
      </c>
      <c r="N36" s="107">
        <f t="shared" si="1"/>
        <v>10</v>
      </c>
      <c r="O36" s="107">
        <f t="shared" si="1"/>
        <v>2</v>
      </c>
      <c r="P36" s="107">
        <f t="shared" si="1"/>
        <v>3</v>
      </c>
      <c r="Q36" s="107">
        <f t="shared" si="1"/>
        <v>2</v>
      </c>
      <c r="R36" s="107">
        <f t="shared" si="1"/>
        <v>302</v>
      </c>
      <c r="S36" s="107">
        <f t="shared" si="1"/>
        <v>188</v>
      </c>
      <c r="T36" s="107">
        <f t="shared" si="1"/>
        <v>8</v>
      </c>
      <c r="U36" s="107">
        <f t="shared" si="1"/>
        <v>8</v>
      </c>
      <c r="V36" s="107">
        <f t="shared" si="1"/>
        <v>4</v>
      </c>
      <c r="W36" s="107">
        <f t="shared" si="1"/>
        <v>67</v>
      </c>
      <c r="X36" s="107">
        <f t="shared" si="1"/>
        <v>78</v>
      </c>
      <c r="Y36" s="107">
        <f t="shared" si="1"/>
        <v>184</v>
      </c>
      <c r="Z36" s="107">
        <f t="shared" si="1"/>
        <v>136</v>
      </c>
      <c r="AA36" s="107">
        <f t="shared" si="1"/>
        <v>12</v>
      </c>
      <c r="AB36" s="107">
        <f t="shared" si="1"/>
        <v>4</v>
      </c>
      <c r="AC36" s="107">
        <f t="shared" si="1"/>
        <v>147</v>
      </c>
      <c r="AD36" s="107">
        <f t="shared" si="1"/>
        <v>76</v>
      </c>
      <c r="AE36" s="107">
        <f t="shared" si="1"/>
        <v>6</v>
      </c>
      <c r="AF36" s="107">
        <f t="shared" si="1"/>
        <v>135</v>
      </c>
      <c r="AG36" s="107">
        <f t="shared" si="1"/>
        <v>83</v>
      </c>
      <c r="AH36" s="107">
        <f t="shared" si="1"/>
        <v>10</v>
      </c>
      <c r="AI36" s="107">
        <f t="shared" si="1"/>
        <v>20</v>
      </c>
      <c r="AJ36" s="117">
        <f t="shared" si="1"/>
        <v>505</v>
      </c>
      <c r="AK36" s="48"/>
    </row>
    <row r="37" ht="45" customHeight="1" spans="1:37">
      <c r="A37" s="46"/>
      <c r="B37" s="47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</row>
  </sheetData>
  <mergeCells count="1">
    <mergeCell ref="B36:C36"/>
  </mergeCells>
  <conditionalFormatting sqref="D36:AJ36;C3:C35">
    <cfRule type="cellIs" dxfId="0" priority="1" operator="equal">
      <formula>0</formula>
    </cfRule>
    <cfRule type="colorScale" priority="2">
      <colorScale>
        <cfvo type="num" val="1"/>
        <cfvo type="max"/>
        <color rgb="FFFF99FF"/>
        <color rgb="FF7030A0"/>
      </colorScale>
    </cfRule>
  </conditionalFormatting>
  <conditionalFormatting sqref="D3:AJ35">
    <cfRule type="containsBlanks" dxfId="1" priority="3">
      <formula>LEN(TRIM(D3))=0</formula>
    </cfRule>
    <cfRule type="cellIs" dxfId="0" priority="4" operator="equal">
      <formula>0</formula>
    </cfRule>
    <cfRule type="colorScale" priority="5">
      <colorScale>
        <cfvo type="num" val="1"/>
        <cfvo type="num" val="5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E61"/>
  <sheetViews>
    <sheetView zoomScale="130" zoomScaleNormal="130" workbookViewId="0">
      <pane xSplit="3" ySplit="2" topLeftCell="D27" activePane="bottomRight" state="frozen"/>
      <selection/>
      <selection pane="topRight"/>
      <selection pane="bottomLeft"/>
      <selection pane="bottomRight" activeCell="BD33" sqref="BD33"/>
    </sheetView>
  </sheetViews>
  <sheetFormatPr defaultColWidth="11" defaultRowHeight="14.25"/>
  <cols>
    <col min="1" max="1" width="37.5666666666667" style="2" customWidth="1"/>
    <col min="2" max="2" width="7.28333333333333" style="3" customWidth="1"/>
    <col min="3" max="3" width="3.85833333333333" customWidth="1"/>
    <col min="4" max="56" width="5.14166666666667" customWidth="1"/>
  </cols>
  <sheetData>
    <row r="1" s="1" customFormat="1" ht="134.25" customHeight="1" spans="1:57">
      <c r="A1" s="4" t="s">
        <v>192</v>
      </c>
      <c r="B1" s="5"/>
      <c r="C1" s="6" t="s">
        <v>189</v>
      </c>
      <c r="D1" s="7" t="s">
        <v>12</v>
      </c>
      <c r="E1" s="49" t="s">
        <v>14</v>
      </c>
      <c r="F1" s="49" t="s">
        <v>16</v>
      </c>
      <c r="G1" s="49" t="s">
        <v>18</v>
      </c>
      <c r="H1" s="49" t="s">
        <v>20</v>
      </c>
      <c r="I1" s="49" t="s">
        <v>22</v>
      </c>
      <c r="J1" s="49" t="s">
        <v>24</v>
      </c>
      <c r="K1" s="54" t="s">
        <v>26</v>
      </c>
      <c r="L1" s="54" t="s">
        <v>28</v>
      </c>
      <c r="M1" s="54" t="s">
        <v>30</v>
      </c>
      <c r="N1" s="54" t="s">
        <v>32</v>
      </c>
      <c r="O1" s="56" t="s">
        <v>34</v>
      </c>
      <c r="P1" s="56" t="s">
        <v>36</v>
      </c>
      <c r="Q1" s="58" t="s">
        <v>38</v>
      </c>
      <c r="R1" s="59" t="s">
        <v>40</v>
      </c>
      <c r="S1" s="59" t="s">
        <v>42</v>
      </c>
      <c r="T1" s="59" t="s">
        <v>44</v>
      </c>
      <c r="U1" s="59" t="s">
        <v>46</v>
      </c>
      <c r="V1" s="59" t="s">
        <v>48</v>
      </c>
      <c r="W1" s="62" t="s">
        <v>50</v>
      </c>
      <c r="X1" s="63" t="s">
        <v>52</v>
      </c>
      <c r="Y1" s="63" t="s">
        <v>54</v>
      </c>
      <c r="Z1" s="63" t="s">
        <v>56</v>
      </c>
      <c r="AA1" s="63" t="s">
        <v>58</v>
      </c>
      <c r="AB1" s="63" t="s">
        <v>60</v>
      </c>
      <c r="AC1" s="63" t="s">
        <v>62</v>
      </c>
      <c r="AD1" s="66" t="s">
        <v>64</v>
      </c>
      <c r="AE1" s="66" t="s">
        <v>66</v>
      </c>
      <c r="AF1" s="66" t="s">
        <v>68</v>
      </c>
      <c r="AG1" s="66" t="s">
        <v>70</v>
      </c>
      <c r="AH1" s="66" t="s">
        <v>72</v>
      </c>
      <c r="AI1" s="68" t="s">
        <v>74</v>
      </c>
      <c r="AJ1" s="68" t="s">
        <v>76</v>
      </c>
      <c r="AK1" s="68" t="s">
        <v>78</v>
      </c>
      <c r="AL1" s="68" t="s">
        <v>80</v>
      </c>
      <c r="AM1" s="68" t="s">
        <v>82</v>
      </c>
      <c r="AN1" s="68" t="s">
        <v>84</v>
      </c>
      <c r="AO1" s="68" t="s">
        <v>86</v>
      </c>
      <c r="AP1" s="70" t="s">
        <v>88</v>
      </c>
      <c r="AQ1" s="70" t="s">
        <v>90</v>
      </c>
      <c r="AR1" s="70" t="s">
        <v>92</v>
      </c>
      <c r="AS1" s="70" t="s">
        <v>94</v>
      </c>
      <c r="AT1" s="70" t="s">
        <v>96</v>
      </c>
      <c r="AU1" s="70" t="s">
        <v>98</v>
      </c>
      <c r="AV1" s="70" t="s">
        <v>100</v>
      </c>
      <c r="AW1" s="70" t="s">
        <v>102</v>
      </c>
      <c r="AX1" s="70" t="s">
        <v>104</v>
      </c>
      <c r="AY1" s="72" t="s">
        <v>106</v>
      </c>
      <c r="AZ1" s="72" t="s">
        <v>108</v>
      </c>
      <c r="BA1" s="72" t="s">
        <v>110</v>
      </c>
      <c r="BB1" s="72" t="s">
        <v>112</v>
      </c>
      <c r="BC1" s="72" t="s">
        <v>114</v>
      </c>
      <c r="BD1" s="75" t="s">
        <v>116</v>
      </c>
      <c r="BE1" s="81"/>
    </row>
    <row r="2" ht="38.25" customHeight="1" spans="1:57">
      <c r="A2" s="8" t="s">
        <v>190</v>
      </c>
      <c r="B2" s="9"/>
      <c r="C2" s="10"/>
      <c r="D2" s="11" t="s">
        <v>11</v>
      </c>
      <c r="E2" s="50" t="s">
        <v>13</v>
      </c>
      <c r="F2" s="50" t="s">
        <v>15</v>
      </c>
      <c r="G2" s="50" t="s">
        <v>17</v>
      </c>
      <c r="H2" s="50" t="s">
        <v>19</v>
      </c>
      <c r="I2" s="50" t="s">
        <v>21</v>
      </c>
      <c r="J2" s="50" t="s">
        <v>23</v>
      </c>
      <c r="K2" s="55" t="s">
        <v>25</v>
      </c>
      <c r="L2" s="55" t="s">
        <v>27</v>
      </c>
      <c r="M2" s="55" t="s">
        <v>29</v>
      </c>
      <c r="N2" s="55" t="s">
        <v>31</v>
      </c>
      <c r="O2" s="57" t="s">
        <v>33</v>
      </c>
      <c r="P2" s="57" t="s">
        <v>35</v>
      </c>
      <c r="Q2" s="60" t="s">
        <v>37</v>
      </c>
      <c r="R2" s="61" t="s">
        <v>39</v>
      </c>
      <c r="S2" s="61" t="s">
        <v>41</v>
      </c>
      <c r="T2" s="61" t="s">
        <v>43</v>
      </c>
      <c r="U2" s="61" t="s">
        <v>45</v>
      </c>
      <c r="V2" s="61" t="s">
        <v>47</v>
      </c>
      <c r="W2" s="64" t="s">
        <v>49</v>
      </c>
      <c r="X2" s="65" t="s">
        <v>51</v>
      </c>
      <c r="Y2" s="65" t="s">
        <v>53</v>
      </c>
      <c r="Z2" s="65" t="s">
        <v>55</v>
      </c>
      <c r="AA2" s="65" t="s">
        <v>57</v>
      </c>
      <c r="AB2" s="65" t="s">
        <v>59</v>
      </c>
      <c r="AC2" s="65" t="s">
        <v>61</v>
      </c>
      <c r="AD2" s="67" t="s">
        <v>63</v>
      </c>
      <c r="AE2" s="67" t="s">
        <v>65</v>
      </c>
      <c r="AF2" s="67" t="s">
        <v>67</v>
      </c>
      <c r="AG2" s="67" t="s">
        <v>69</v>
      </c>
      <c r="AH2" s="67" t="s">
        <v>71</v>
      </c>
      <c r="AI2" s="69" t="s">
        <v>73</v>
      </c>
      <c r="AJ2" s="69" t="s">
        <v>75</v>
      </c>
      <c r="AK2" s="69" t="s">
        <v>77</v>
      </c>
      <c r="AL2" s="69" t="s">
        <v>79</v>
      </c>
      <c r="AM2" s="69" t="s">
        <v>81</v>
      </c>
      <c r="AN2" s="69" t="s">
        <v>83</v>
      </c>
      <c r="AO2" s="69" t="s">
        <v>85</v>
      </c>
      <c r="AP2" s="71" t="s">
        <v>87</v>
      </c>
      <c r="AQ2" s="71" t="s">
        <v>89</v>
      </c>
      <c r="AR2" s="71" t="s">
        <v>91</v>
      </c>
      <c r="AS2" s="71" t="s">
        <v>93</v>
      </c>
      <c r="AT2" s="71" t="s">
        <v>95</v>
      </c>
      <c r="AU2" s="71" t="s">
        <v>97</v>
      </c>
      <c r="AV2" s="71" t="s">
        <v>99</v>
      </c>
      <c r="AW2" s="71" t="s">
        <v>101</v>
      </c>
      <c r="AX2" s="71" t="s">
        <v>103</v>
      </c>
      <c r="AY2" s="73" t="s">
        <v>105</v>
      </c>
      <c r="AZ2" s="74" t="s">
        <v>107</v>
      </c>
      <c r="BA2" s="74" t="s">
        <v>109</v>
      </c>
      <c r="BB2" s="74" t="s">
        <v>111</v>
      </c>
      <c r="BC2" s="74" t="s">
        <v>113</v>
      </c>
      <c r="BD2" s="76" t="s">
        <v>115</v>
      </c>
      <c r="BE2" s="48"/>
    </row>
    <row r="3" spans="1:57">
      <c r="A3" s="12" t="s">
        <v>12</v>
      </c>
      <c r="B3" s="13" t="s">
        <v>11</v>
      </c>
      <c r="C3" s="14">
        <f>SUM(D3:BD3)</f>
        <v>61</v>
      </c>
      <c r="D3" s="15">
        <v>0</v>
      </c>
      <c r="E3" s="51">
        <v>10</v>
      </c>
      <c r="F3" s="51">
        <v>8</v>
      </c>
      <c r="G3" s="51">
        <v>0</v>
      </c>
      <c r="H3" s="51">
        <v>1</v>
      </c>
      <c r="I3" s="51">
        <v>1</v>
      </c>
      <c r="J3" s="51">
        <v>4</v>
      </c>
      <c r="K3" s="51">
        <v>0</v>
      </c>
      <c r="L3" s="51">
        <v>0</v>
      </c>
      <c r="M3" s="51">
        <v>1</v>
      </c>
      <c r="N3" s="51">
        <v>3</v>
      </c>
      <c r="O3" s="51">
        <v>0</v>
      </c>
      <c r="P3" s="51">
        <v>0</v>
      </c>
      <c r="Q3" s="51">
        <v>0</v>
      </c>
      <c r="R3" s="51">
        <v>0</v>
      </c>
      <c r="S3" s="51">
        <v>0</v>
      </c>
      <c r="T3" s="51">
        <v>0</v>
      </c>
      <c r="U3" s="51">
        <v>0</v>
      </c>
      <c r="V3" s="51">
        <v>0</v>
      </c>
      <c r="W3" s="51">
        <v>0</v>
      </c>
      <c r="X3" s="51">
        <v>0</v>
      </c>
      <c r="Y3" s="51">
        <v>0</v>
      </c>
      <c r="Z3" s="51">
        <v>1</v>
      </c>
      <c r="AA3" s="51">
        <v>0</v>
      </c>
      <c r="AB3" s="51">
        <v>0</v>
      </c>
      <c r="AC3" s="51">
        <v>0</v>
      </c>
      <c r="AD3" s="51">
        <v>0</v>
      </c>
      <c r="AE3" s="51">
        <v>0</v>
      </c>
      <c r="AF3" s="51">
        <v>0</v>
      </c>
      <c r="AG3" s="51">
        <v>0</v>
      </c>
      <c r="AH3" s="51">
        <v>0</v>
      </c>
      <c r="AI3" s="51">
        <v>0</v>
      </c>
      <c r="AJ3" s="51">
        <v>0</v>
      </c>
      <c r="AK3" s="51">
        <v>0</v>
      </c>
      <c r="AL3" s="51">
        <v>0</v>
      </c>
      <c r="AM3" s="51">
        <v>0</v>
      </c>
      <c r="AN3" s="51">
        <v>0</v>
      </c>
      <c r="AO3" s="51">
        <v>0</v>
      </c>
      <c r="AP3" s="51">
        <v>0</v>
      </c>
      <c r="AQ3" s="51">
        <v>0</v>
      </c>
      <c r="AR3" s="51">
        <v>0</v>
      </c>
      <c r="AS3" s="51">
        <v>0</v>
      </c>
      <c r="AT3" s="51">
        <v>0</v>
      </c>
      <c r="AU3" s="51">
        <v>1</v>
      </c>
      <c r="AV3" s="51">
        <v>0</v>
      </c>
      <c r="AW3" s="51">
        <v>0</v>
      </c>
      <c r="AX3" s="51">
        <v>0</v>
      </c>
      <c r="AY3" s="51">
        <v>0</v>
      </c>
      <c r="AZ3" s="51">
        <v>0</v>
      </c>
      <c r="BA3" s="51">
        <v>0</v>
      </c>
      <c r="BB3" s="51">
        <v>22</v>
      </c>
      <c r="BC3" s="51">
        <v>1</v>
      </c>
      <c r="BD3" s="77">
        <v>8</v>
      </c>
      <c r="BE3" s="48"/>
    </row>
    <row r="4" spans="1:57">
      <c r="A4" s="12" t="s">
        <v>14</v>
      </c>
      <c r="B4" s="13" t="s">
        <v>13</v>
      </c>
      <c r="C4" s="14">
        <f t="shared" ref="C4:C55" si="0">SUM(D4:BD4)</f>
        <v>14</v>
      </c>
      <c r="D4" s="16">
        <v>2</v>
      </c>
      <c r="E4" s="52">
        <v>0</v>
      </c>
      <c r="F4" s="52">
        <v>3</v>
      </c>
      <c r="G4" s="52">
        <v>0</v>
      </c>
      <c r="H4" s="52">
        <v>0</v>
      </c>
      <c r="I4" s="52">
        <v>0</v>
      </c>
      <c r="J4" s="52">
        <v>0</v>
      </c>
      <c r="K4" s="52">
        <v>0</v>
      </c>
      <c r="L4" s="52">
        <v>1</v>
      </c>
      <c r="M4" s="52">
        <v>0</v>
      </c>
      <c r="N4" s="52">
        <v>2</v>
      </c>
      <c r="O4" s="52">
        <v>0</v>
      </c>
      <c r="P4" s="52">
        <v>0</v>
      </c>
      <c r="Q4" s="52">
        <v>0</v>
      </c>
      <c r="R4" s="52">
        <v>0</v>
      </c>
      <c r="S4" s="52">
        <v>0</v>
      </c>
      <c r="T4" s="52">
        <v>0</v>
      </c>
      <c r="U4" s="52">
        <v>0</v>
      </c>
      <c r="V4" s="52">
        <v>0</v>
      </c>
      <c r="W4" s="52">
        <v>0</v>
      </c>
      <c r="X4" s="52">
        <v>0</v>
      </c>
      <c r="Y4" s="52">
        <v>0</v>
      </c>
      <c r="Z4" s="52">
        <v>0</v>
      </c>
      <c r="AA4" s="52">
        <v>0</v>
      </c>
      <c r="AB4" s="52">
        <v>0</v>
      </c>
      <c r="AC4" s="52">
        <v>0</v>
      </c>
      <c r="AD4" s="52">
        <v>0</v>
      </c>
      <c r="AE4" s="52">
        <v>0</v>
      </c>
      <c r="AF4" s="52">
        <v>0</v>
      </c>
      <c r="AG4" s="52">
        <v>0</v>
      </c>
      <c r="AH4" s="52">
        <v>0</v>
      </c>
      <c r="AI4" s="52">
        <v>0</v>
      </c>
      <c r="AJ4" s="52">
        <v>0</v>
      </c>
      <c r="AK4" s="52">
        <v>0</v>
      </c>
      <c r="AL4" s="52">
        <v>0</v>
      </c>
      <c r="AM4" s="52">
        <v>0</v>
      </c>
      <c r="AN4" s="52">
        <v>0</v>
      </c>
      <c r="AO4" s="52">
        <v>0</v>
      </c>
      <c r="AP4" s="52">
        <v>0</v>
      </c>
      <c r="AQ4" s="52">
        <v>1</v>
      </c>
      <c r="AR4" s="52">
        <v>0</v>
      </c>
      <c r="AS4" s="52">
        <v>0</v>
      </c>
      <c r="AT4" s="52">
        <v>0</v>
      </c>
      <c r="AU4" s="52">
        <v>0</v>
      </c>
      <c r="AV4" s="52">
        <v>0</v>
      </c>
      <c r="AW4" s="52">
        <v>0</v>
      </c>
      <c r="AX4" s="52">
        <v>0</v>
      </c>
      <c r="AY4" s="52">
        <v>0</v>
      </c>
      <c r="AZ4" s="52">
        <v>0</v>
      </c>
      <c r="BA4" s="52">
        <v>0</v>
      </c>
      <c r="BB4" s="52">
        <v>1</v>
      </c>
      <c r="BC4" s="52">
        <v>0</v>
      </c>
      <c r="BD4" s="78">
        <v>4</v>
      </c>
      <c r="BE4" s="48"/>
    </row>
    <row r="5" spans="1:57">
      <c r="A5" s="12" t="s">
        <v>16</v>
      </c>
      <c r="B5" s="13" t="s">
        <v>15</v>
      </c>
      <c r="C5" s="14">
        <f t="shared" si="0"/>
        <v>24</v>
      </c>
      <c r="D5" s="16">
        <v>8</v>
      </c>
      <c r="E5" s="52">
        <v>3</v>
      </c>
      <c r="F5" s="52">
        <v>0</v>
      </c>
      <c r="G5" s="52">
        <v>3</v>
      </c>
      <c r="H5" s="52">
        <v>0</v>
      </c>
      <c r="I5" s="52">
        <v>2</v>
      </c>
      <c r="J5" s="52">
        <v>0</v>
      </c>
      <c r="K5" s="52">
        <v>0</v>
      </c>
      <c r="L5" s="52">
        <v>0</v>
      </c>
      <c r="M5" s="52">
        <v>0</v>
      </c>
      <c r="N5" s="52">
        <v>1</v>
      </c>
      <c r="O5" s="52">
        <v>0</v>
      </c>
      <c r="P5" s="52">
        <v>0</v>
      </c>
      <c r="Q5" s="52">
        <v>0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  <c r="W5" s="52">
        <v>0</v>
      </c>
      <c r="X5" s="52">
        <v>0</v>
      </c>
      <c r="Y5" s="52">
        <v>0</v>
      </c>
      <c r="Z5" s="52">
        <v>0</v>
      </c>
      <c r="AA5" s="52">
        <v>0</v>
      </c>
      <c r="AB5" s="52">
        <v>0</v>
      </c>
      <c r="AC5" s="52">
        <v>0</v>
      </c>
      <c r="AD5" s="52">
        <v>0</v>
      </c>
      <c r="AE5" s="52">
        <v>0</v>
      </c>
      <c r="AF5" s="52">
        <v>0</v>
      </c>
      <c r="AG5" s="52">
        <v>0</v>
      </c>
      <c r="AH5" s="52">
        <v>0</v>
      </c>
      <c r="AI5" s="52">
        <v>0</v>
      </c>
      <c r="AJ5" s="52">
        <v>0</v>
      </c>
      <c r="AK5" s="52">
        <v>0</v>
      </c>
      <c r="AL5" s="52">
        <v>0</v>
      </c>
      <c r="AM5" s="52">
        <v>0</v>
      </c>
      <c r="AN5" s="52">
        <v>0</v>
      </c>
      <c r="AO5" s="52">
        <v>0</v>
      </c>
      <c r="AP5" s="52">
        <v>0</v>
      </c>
      <c r="AQ5" s="52">
        <v>0</v>
      </c>
      <c r="AR5" s="52">
        <v>0</v>
      </c>
      <c r="AS5" s="52">
        <v>0</v>
      </c>
      <c r="AT5" s="52">
        <v>0</v>
      </c>
      <c r="AU5" s="52">
        <v>1</v>
      </c>
      <c r="AV5" s="52">
        <v>0</v>
      </c>
      <c r="AW5" s="52">
        <v>0</v>
      </c>
      <c r="AX5" s="52">
        <v>0</v>
      </c>
      <c r="AY5" s="52">
        <v>0</v>
      </c>
      <c r="AZ5" s="52">
        <v>0</v>
      </c>
      <c r="BA5" s="52">
        <v>0</v>
      </c>
      <c r="BB5" s="52">
        <v>2</v>
      </c>
      <c r="BC5" s="52">
        <v>2</v>
      </c>
      <c r="BD5" s="78">
        <v>2</v>
      </c>
      <c r="BE5" s="48"/>
    </row>
    <row r="6" spans="1:57">
      <c r="A6" s="12" t="s">
        <v>18</v>
      </c>
      <c r="B6" s="13" t="s">
        <v>17</v>
      </c>
      <c r="C6" s="14">
        <f t="shared" si="0"/>
        <v>8</v>
      </c>
      <c r="D6" s="16">
        <v>2</v>
      </c>
      <c r="E6" s="52">
        <v>0</v>
      </c>
      <c r="F6" s="52">
        <v>1</v>
      </c>
      <c r="G6" s="52">
        <v>0</v>
      </c>
      <c r="H6" s="52">
        <v>0</v>
      </c>
      <c r="I6" s="52">
        <v>0</v>
      </c>
      <c r="J6" s="52">
        <v>0</v>
      </c>
      <c r="K6" s="52">
        <v>0</v>
      </c>
      <c r="L6" s="52">
        <v>1</v>
      </c>
      <c r="M6" s="52">
        <v>0</v>
      </c>
      <c r="N6" s="52">
        <v>0</v>
      </c>
      <c r="O6" s="52">
        <v>0</v>
      </c>
      <c r="P6" s="52">
        <v>0</v>
      </c>
      <c r="Q6" s="52">
        <v>0</v>
      </c>
      <c r="R6" s="52">
        <v>1</v>
      </c>
      <c r="S6" s="52">
        <v>0</v>
      </c>
      <c r="T6" s="52">
        <v>0</v>
      </c>
      <c r="U6" s="52">
        <v>0</v>
      </c>
      <c r="V6" s="52">
        <v>0</v>
      </c>
      <c r="W6" s="52">
        <v>0</v>
      </c>
      <c r="X6" s="52">
        <v>0</v>
      </c>
      <c r="Y6" s="52">
        <v>0</v>
      </c>
      <c r="Z6" s="52">
        <v>0</v>
      </c>
      <c r="AA6" s="52">
        <v>0</v>
      </c>
      <c r="AB6" s="52">
        <v>0</v>
      </c>
      <c r="AC6" s="52">
        <v>0</v>
      </c>
      <c r="AD6" s="52">
        <v>0</v>
      </c>
      <c r="AE6" s="52">
        <v>0</v>
      </c>
      <c r="AF6" s="52">
        <v>0</v>
      </c>
      <c r="AG6" s="52">
        <v>0</v>
      </c>
      <c r="AH6" s="52">
        <v>0</v>
      </c>
      <c r="AI6" s="52">
        <v>0</v>
      </c>
      <c r="AJ6" s="52">
        <v>0</v>
      </c>
      <c r="AK6" s="52">
        <v>0</v>
      </c>
      <c r="AL6" s="52">
        <v>0</v>
      </c>
      <c r="AM6" s="52">
        <v>0</v>
      </c>
      <c r="AN6" s="52">
        <v>0</v>
      </c>
      <c r="AO6" s="52">
        <v>0</v>
      </c>
      <c r="AP6" s="52">
        <v>0</v>
      </c>
      <c r="AQ6" s="52">
        <v>0</v>
      </c>
      <c r="AR6" s="52">
        <v>0</v>
      </c>
      <c r="AS6" s="52">
        <v>0</v>
      </c>
      <c r="AT6" s="52">
        <v>0</v>
      </c>
      <c r="AU6" s="52">
        <v>0</v>
      </c>
      <c r="AV6" s="52">
        <v>0</v>
      </c>
      <c r="AW6" s="52">
        <v>0</v>
      </c>
      <c r="AX6" s="52">
        <v>0</v>
      </c>
      <c r="AY6" s="52">
        <v>0</v>
      </c>
      <c r="AZ6" s="52">
        <v>0</v>
      </c>
      <c r="BA6" s="52">
        <v>0</v>
      </c>
      <c r="BB6" s="52">
        <v>1</v>
      </c>
      <c r="BC6" s="52">
        <v>1</v>
      </c>
      <c r="BD6" s="78">
        <v>1</v>
      </c>
      <c r="BE6" s="48"/>
    </row>
    <row r="7" spans="1:57">
      <c r="A7" s="12" t="s">
        <v>20</v>
      </c>
      <c r="B7" s="13" t="s">
        <v>19</v>
      </c>
      <c r="C7" s="14">
        <f t="shared" si="0"/>
        <v>5</v>
      </c>
      <c r="D7" s="16">
        <v>1</v>
      </c>
      <c r="E7" s="52">
        <v>0</v>
      </c>
      <c r="F7" s="52">
        <v>0</v>
      </c>
      <c r="G7" s="52">
        <v>0</v>
      </c>
      <c r="H7" s="52">
        <v>0</v>
      </c>
      <c r="I7" s="52">
        <v>0</v>
      </c>
      <c r="J7" s="52">
        <v>1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2">
        <v>0</v>
      </c>
      <c r="Q7" s="52">
        <v>0</v>
      </c>
      <c r="R7" s="52">
        <v>0</v>
      </c>
      <c r="S7" s="52">
        <v>0</v>
      </c>
      <c r="T7" s="52">
        <v>0</v>
      </c>
      <c r="U7" s="52">
        <v>0</v>
      </c>
      <c r="V7" s="52">
        <v>0</v>
      </c>
      <c r="W7" s="52">
        <v>0</v>
      </c>
      <c r="X7" s="52">
        <v>0</v>
      </c>
      <c r="Y7" s="52">
        <v>0</v>
      </c>
      <c r="Z7" s="52">
        <v>0</v>
      </c>
      <c r="AA7" s="52">
        <v>0</v>
      </c>
      <c r="AB7" s="52">
        <v>0</v>
      </c>
      <c r="AC7" s="52">
        <v>0</v>
      </c>
      <c r="AD7" s="52">
        <v>0</v>
      </c>
      <c r="AE7" s="52">
        <v>0</v>
      </c>
      <c r="AF7" s="52">
        <v>0</v>
      </c>
      <c r="AG7" s="52">
        <v>0</v>
      </c>
      <c r="AH7" s="52">
        <v>0</v>
      </c>
      <c r="AI7" s="52">
        <v>0</v>
      </c>
      <c r="AJ7" s="52">
        <v>0</v>
      </c>
      <c r="AK7" s="52">
        <v>0</v>
      </c>
      <c r="AL7" s="52">
        <v>0</v>
      </c>
      <c r="AM7" s="52">
        <v>0</v>
      </c>
      <c r="AN7" s="52">
        <v>0</v>
      </c>
      <c r="AO7" s="52">
        <v>1</v>
      </c>
      <c r="AP7" s="52">
        <v>0</v>
      </c>
      <c r="AQ7" s="52">
        <v>0</v>
      </c>
      <c r="AR7" s="52">
        <v>0</v>
      </c>
      <c r="AS7" s="52">
        <v>0</v>
      </c>
      <c r="AT7" s="52">
        <v>0</v>
      </c>
      <c r="AU7" s="52">
        <v>0</v>
      </c>
      <c r="AV7" s="52">
        <v>0</v>
      </c>
      <c r="AW7" s="52">
        <v>0</v>
      </c>
      <c r="AX7" s="52">
        <v>0</v>
      </c>
      <c r="AY7" s="52">
        <v>0</v>
      </c>
      <c r="AZ7" s="52">
        <v>0</v>
      </c>
      <c r="BA7" s="52">
        <v>0</v>
      </c>
      <c r="BB7" s="52">
        <v>0</v>
      </c>
      <c r="BC7" s="52">
        <v>0</v>
      </c>
      <c r="BD7" s="78">
        <v>2</v>
      </c>
      <c r="BE7" s="48"/>
    </row>
    <row r="8" spans="1:57">
      <c r="A8" s="12" t="s">
        <v>22</v>
      </c>
      <c r="B8" s="13" t="s">
        <v>21</v>
      </c>
      <c r="C8" s="14">
        <f t="shared" si="0"/>
        <v>80</v>
      </c>
      <c r="D8" s="16">
        <v>24</v>
      </c>
      <c r="E8" s="52">
        <v>1</v>
      </c>
      <c r="F8" s="52">
        <v>3</v>
      </c>
      <c r="G8" s="52">
        <v>6</v>
      </c>
      <c r="H8" s="52">
        <v>3</v>
      </c>
      <c r="I8" s="52">
        <v>0</v>
      </c>
      <c r="J8" s="52">
        <v>3</v>
      </c>
      <c r="K8" s="52">
        <v>2</v>
      </c>
      <c r="L8" s="52">
        <v>0</v>
      </c>
      <c r="M8" s="52">
        <v>1</v>
      </c>
      <c r="N8" s="52">
        <v>6</v>
      </c>
      <c r="O8" s="52">
        <v>0</v>
      </c>
      <c r="P8" s="52">
        <v>0</v>
      </c>
      <c r="Q8" s="52">
        <v>0</v>
      </c>
      <c r="R8" s="52">
        <v>1</v>
      </c>
      <c r="S8" s="52">
        <v>0</v>
      </c>
      <c r="T8" s="52">
        <v>0</v>
      </c>
      <c r="U8" s="52">
        <v>0</v>
      </c>
      <c r="V8" s="52">
        <v>0</v>
      </c>
      <c r="W8" s="52">
        <v>0</v>
      </c>
      <c r="X8" s="52">
        <v>0</v>
      </c>
      <c r="Y8" s="52">
        <v>0</v>
      </c>
      <c r="Z8" s="52">
        <v>0</v>
      </c>
      <c r="AA8" s="52">
        <v>1</v>
      </c>
      <c r="AB8" s="52">
        <v>0</v>
      </c>
      <c r="AC8" s="52">
        <v>1</v>
      </c>
      <c r="AD8" s="52">
        <v>2</v>
      </c>
      <c r="AE8" s="52">
        <v>0</v>
      </c>
      <c r="AF8" s="52">
        <v>0</v>
      </c>
      <c r="AG8" s="52">
        <v>0</v>
      </c>
      <c r="AH8" s="52">
        <v>1</v>
      </c>
      <c r="AI8" s="52">
        <v>0</v>
      </c>
      <c r="AJ8" s="52">
        <v>2</v>
      </c>
      <c r="AK8" s="52">
        <v>0</v>
      </c>
      <c r="AL8" s="52">
        <v>0</v>
      </c>
      <c r="AM8" s="52">
        <v>0</v>
      </c>
      <c r="AN8" s="52">
        <v>0</v>
      </c>
      <c r="AO8" s="52">
        <v>0</v>
      </c>
      <c r="AP8" s="52">
        <v>1</v>
      </c>
      <c r="AQ8" s="52">
        <v>0</v>
      </c>
      <c r="AR8" s="52">
        <v>0</v>
      </c>
      <c r="AS8" s="52">
        <v>0</v>
      </c>
      <c r="AT8" s="52">
        <v>2</v>
      </c>
      <c r="AU8" s="52">
        <v>5</v>
      </c>
      <c r="AV8" s="52">
        <v>0</v>
      </c>
      <c r="AW8" s="52">
        <v>0</v>
      </c>
      <c r="AX8" s="52">
        <v>0</v>
      </c>
      <c r="AY8" s="52">
        <v>0</v>
      </c>
      <c r="AZ8" s="52">
        <v>0</v>
      </c>
      <c r="BA8" s="52">
        <v>0</v>
      </c>
      <c r="BB8" s="52">
        <v>3</v>
      </c>
      <c r="BC8" s="52">
        <v>2</v>
      </c>
      <c r="BD8" s="78">
        <v>10</v>
      </c>
      <c r="BE8" s="48"/>
    </row>
    <row r="9" spans="1:57">
      <c r="A9" s="12" t="s">
        <v>24</v>
      </c>
      <c r="B9" s="13" t="s">
        <v>23</v>
      </c>
      <c r="C9" s="14">
        <f t="shared" si="0"/>
        <v>69</v>
      </c>
      <c r="D9" s="16">
        <v>9</v>
      </c>
      <c r="E9" s="52">
        <v>3</v>
      </c>
      <c r="F9" s="52">
        <v>3</v>
      </c>
      <c r="G9" s="52">
        <v>1</v>
      </c>
      <c r="H9" s="52">
        <v>1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2</v>
      </c>
      <c r="O9" s="52">
        <v>0</v>
      </c>
      <c r="P9" s="52">
        <v>0</v>
      </c>
      <c r="Q9" s="52">
        <v>0</v>
      </c>
      <c r="R9" s="52">
        <v>10</v>
      </c>
      <c r="S9" s="52">
        <v>0</v>
      </c>
      <c r="T9" s="52">
        <v>0</v>
      </c>
      <c r="U9" s="52">
        <v>0</v>
      </c>
      <c r="V9" s="52">
        <v>1</v>
      </c>
      <c r="W9" s="52">
        <v>0</v>
      </c>
      <c r="X9" s="52">
        <v>0</v>
      </c>
      <c r="Y9" s="52">
        <v>0</v>
      </c>
      <c r="Z9" s="52">
        <v>0</v>
      </c>
      <c r="AA9" s="52">
        <v>0</v>
      </c>
      <c r="AB9" s="52">
        <v>0</v>
      </c>
      <c r="AC9" s="52">
        <v>3</v>
      </c>
      <c r="AD9" s="52">
        <v>0</v>
      </c>
      <c r="AE9" s="52">
        <v>3</v>
      </c>
      <c r="AF9" s="52">
        <v>4</v>
      </c>
      <c r="AG9" s="52">
        <v>0</v>
      </c>
      <c r="AH9" s="52">
        <v>1</v>
      </c>
      <c r="AI9" s="52">
        <v>0</v>
      </c>
      <c r="AJ9" s="52">
        <v>0</v>
      </c>
      <c r="AK9" s="52">
        <v>0</v>
      </c>
      <c r="AL9" s="52">
        <v>0</v>
      </c>
      <c r="AM9" s="52">
        <v>0</v>
      </c>
      <c r="AN9" s="52">
        <v>0</v>
      </c>
      <c r="AO9" s="52">
        <v>2</v>
      </c>
      <c r="AP9" s="52">
        <v>0</v>
      </c>
      <c r="AQ9" s="52">
        <v>0</v>
      </c>
      <c r="AR9" s="52">
        <v>0</v>
      </c>
      <c r="AS9" s="52">
        <v>0</v>
      </c>
      <c r="AT9" s="52">
        <v>2</v>
      </c>
      <c r="AU9" s="52">
        <v>3</v>
      </c>
      <c r="AV9" s="52">
        <v>0</v>
      </c>
      <c r="AW9" s="52">
        <v>0</v>
      </c>
      <c r="AX9" s="52">
        <v>1</v>
      </c>
      <c r="AY9" s="52">
        <v>0</v>
      </c>
      <c r="AZ9" s="52">
        <v>0</v>
      </c>
      <c r="BA9" s="52">
        <v>1</v>
      </c>
      <c r="BB9" s="52">
        <v>5</v>
      </c>
      <c r="BC9" s="52">
        <v>1</v>
      </c>
      <c r="BD9" s="78">
        <v>13</v>
      </c>
      <c r="BE9" s="48"/>
    </row>
    <row r="10" spans="1:57">
      <c r="A10" s="17" t="s">
        <v>26</v>
      </c>
      <c r="B10" s="18" t="s">
        <v>25</v>
      </c>
      <c r="C10" s="14">
        <f t="shared" si="0"/>
        <v>42</v>
      </c>
      <c r="D10" s="16">
        <v>2</v>
      </c>
      <c r="E10" s="52">
        <v>0</v>
      </c>
      <c r="F10" s="52">
        <v>3</v>
      </c>
      <c r="G10" s="52">
        <v>0</v>
      </c>
      <c r="H10" s="52">
        <v>0</v>
      </c>
      <c r="I10" s="52">
        <v>0</v>
      </c>
      <c r="J10" s="52">
        <v>1</v>
      </c>
      <c r="K10" s="52">
        <v>0</v>
      </c>
      <c r="L10" s="52">
        <v>2</v>
      </c>
      <c r="M10" s="52">
        <v>3</v>
      </c>
      <c r="N10" s="52">
        <v>13</v>
      </c>
      <c r="O10" s="52">
        <v>0</v>
      </c>
      <c r="P10" s="52">
        <v>0</v>
      </c>
      <c r="Q10" s="52">
        <v>0</v>
      </c>
      <c r="R10" s="52">
        <v>0</v>
      </c>
      <c r="S10" s="52">
        <v>0</v>
      </c>
      <c r="T10" s="52">
        <v>0</v>
      </c>
      <c r="U10" s="52">
        <v>0</v>
      </c>
      <c r="V10" s="52">
        <v>0</v>
      </c>
      <c r="W10" s="52">
        <v>0</v>
      </c>
      <c r="X10" s="52">
        <v>0</v>
      </c>
      <c r="Y10" s="52">
        <v>0</v>
      </c>
      <c r="Z10" s="52">
        <v>0</v>
      </c>
      <c r="AA10" s="52">
        <v>0</v>
      </c>
      <c r="AB10" s="52">
        <v>0</v>
      </c>
      <c r="AC10" s="52">
        <v>0</v>
      </c>
      <c r="AD10" s="52">
        <v>0</v>
      </c>
      <c r="AE10" s="52">
        <v>0</v>
      </c>
      <c r="AF10" s="52">
        <v>0</v>
      </c>
      <c r="AG10" s="52">
        <v>0</v>
      </c>
      <c r="AH10" s="52">
        <v>1</v>
      </c>
      <c r="AI10" s="52">
        <v>0</v>
      </c>
      <c r="AJ10" s="52">
        <v>0</v>
      </c>
      <c r="AK10" s="52">
        <v>0</v>
      </c>
      <c r="AL10" s="52">
        <v>0</v>
      </c>
      <c r="AM10" s="52">
        <v>0</v>
      </c>
      <c r="AN10" s="52">
        <v>0</v>
      </c>
      <c r="AO10" s="52">
        <v>1</v>
      </c>
      <c r="AP10" s="52">
        <v>0</v>
      </c>
      <c r="AQ10" s="52">
        <v>0</v>
      </c>
      <c r="AR10" s="52">
        <v>0</v>
      </c>
      <c r="AS10" s="52">
        <v>0</v>
      </c>
      <c r="AT10" s="52">
        <v>0</v>
      </c>
      <c r="AU10" s="52">
        <v>0</v>
      </c>
      <c r="AV10" s="52">
        <v>0</v>
      </c>
      <c r="AW10" s="52">
        <v>0</v>
      </c>
      <c r="AX10" s="52">
        <v>0</v>
      </c>
      <c r="AY10" s="52">
        <v>0</v>
      </c>
      <c r="AZ10" s="52">
        <v>0</v>
      </c>
      <c r="BA10" s="52">
        <v>0</v>
      </c>
      <c r="BB10" s="52">
        <v>0</v>
      </c>
      <c r="BC10" s="52">
        <v>1</v>
      </c>
      <c r="BD10" s="78">
        <v>15</v>
      </c>
      <c r="BE10" s="48"/>
    </row>
    <row r="11" spans="1:57">
      <c r="A11" s="17" t="s">
        <v>28</v>
      </c>
      <c r="B11" s="18" t="s">
        <v>27</v>
      </c>
      <c r="C11" s="14">
        <f t="shared" si="0"/>
        <v>15</v>
      </c>
      <c r="D11" s="16">
        <v>1</v>
      </c>
      <c r="E11" s="52">
        <v>0</v>
      </c>
      <c r="F11" s="52">
        <v>0</v>
      </c>
      <c r="G11" s="52">
        <v>0</v>
      </c>
      <c r="H11" s="52">
        <v>2</v>
      </c>
      <c r="I11" s="52">
        <v>0</v>
      </c>
      <c r="J11" s="52">
        <v>0</v>
      </c>
      <c r="K11" s="52">
        <v>1</v>
      </c>
      <c r="L11" s="52">
        <v>0</v>
      </c>
      <c r="M11" s="52">
        <v>7</v>
      </c>
      <c r="N11" s="52">
        <v>3</v>
      </c>
      <c r="O11" s="52">
        <v>0</v>
      </c>
      <c r="P11" s="52">
        <v>0</v>
      </c>
      <c r="Q11" s="52">
        <v>0</v>
      </c>
      <c r="R11" s="52">
        <v>0</v>
      </c>
      <c r="S11" s="52">
        <v>0</v>
      </c>
      <c r="T11" s="52">
        <v>0</v>
      </c>
      <c r="U11" s="52">
        <v>0</v>
      </c>
      <c r="V11" s="52">
        <v>0</v>
      </c>
      <c r="W11" s="52">
        <v>0</v>
      </c>
      <c r="X11" s="52">
        <v>0</v>
      </c>
      <c r="Y11" s="52">
        <v>0</v>
      </c>
      <c r="Z11" s="52">
        <v>0</v>
      </c>
      <c r="AA11" s="52">
        <v>0</v>
      </c>
      <c r="AB11" s="52">
        <v>0</v>
      </c>
      <c r="AC11" s="52">
        <v>0</v>
      </c>
      <c r="AD11" s="52">
        <v>0</v>
      </c>
      <c r="AE11" s="52">
        <v>0</v>
      </c>
      <c r="AF11" s="52">
        <v>0</v>
      </c>
      <c r="AG11" s="52">
        <v>0</v>
      </c>
      <c r="AH11" s="52">
        <v>0</v>
      </c>
      <c r="AI11" s="52">
        <v>0</v>
      </c>
      <c r="AJ11" s="52">
        <v>0</v>
      </c>
      <c r="AK11" s="52">
        <v>0</v>
      </c>
      <c r="AL11" s="52">
        <v>0</v>
      </c>
      <c r="AM11" s="52">
        <v>0</v>
      </c>
      <c r="AN11" s="52">
        <v>0</v>
      </c>
      <c r="AO11" s="52">
        <v>0</v>
      </c>
      <c r="AP11" s="52">
        <v>0</v>
      </c>
      <c r="AQ11" s="52">
        <v>0</v>
      </c>
      <c r="AR11" s="52">
        <v>0</v>
      </c>
      <c r="AS11" s="52">
        <v>0</v>
      </c>
      <c r="AT11" s="52">
        <v>0</v>
      </c>
      <c r="AU11" s="52">
        <v>0</v>
      </c>
      <c r="AV11" s="52">
        <v>0</v>
      </c>
      <c r="AW11" s="52">
        <v>0</v>
      </c>
      <c r="AX11" s="52">
        <v>0</v>
      </c>
      <c r="AY11" s="52">
        <v>0</v>
      </c>
      <c r="AZ11" s="52">
        <v>0</v>
      </c>
      <c r="BA11" s="52">
        <v>0</v>
      </c>
      <c r="BB11" s="52">
        <v>0</v>
      </c>
      <c r="BC11" s="52">
        <v>0</v>
      </c>
      <c r="BD11" s="78">
        <v>1</v>
      </c>
      <c r="BE11" s="48"/>
    </row>
    <row r="12" spans="1:57">
      <c r="A12" s="17" t="s">
        <v>30</v>
      </c>
      <c r="B12" s="18" t="s">
        <v>29</v>
      </c>
      <c r="C12" s="14">
        <f t="shared" si="0"/>
        <v>62</v>
      </c>
      <c r="D12" s="16">
        <v>2</v>
      </c>
      <c r="E12" s="52">
        <v>1</v>
      </c>
      <c r="F12" s="52">
        <v>3</v>
      </c>
      <c r="G12" s="52">
        <v>2</v>
      </c>
      <c r="H12" s="52">
        <v>3</v>
      </c>
      <c r="I12" s="52">
        <v>2</v>
      </c>
      <c r="J12" s="52">
        <v>0</v>
      </c>
      <c r="K12" s="52">
        <v>11</v>
      </c>
      <c r="L12" s="52">
        <v>1</v>
      </c>
      <c r="M12" s="52">
        <v>0</v>
      </c>
      <c r="N12" s="52">
        <v>19</v>
      </c>
      <c r="O12" s="52">
        <v>0</v>
      </c>
      <c r="P12" s="52">
        <v>0</v>
      </c>
      <c r="Q12" s="52">
        <v>0</v>
      </c>
      <c r="R12" s="52">
        <v>0</v>
      </c>
      <c r="S12" s="52">
        <v>1</v>
      </c>
      <c r="T12" s="52">
        <v>0</v>
      </c>
      <c r="U12" s="52">
        <v>3</v>
      </c>
      <c r="V12" s="52">
        <v>0</v>
      </c>
      <c r="W12" s="52">
        <v>0</v>
      </c>
      <c r="X12" s="52">
        <v>0</v>
      </c>
      <c r="Y12" s="52">
        <v>0</v>
      </c>
      <c r="Z12" s="52">
        <v>0</v>
      </c>
      <c r="AA12" s="52">
        <v>0</v>
      </c>
      <c r="AB12" s="52">
        <v>0</v>
      </c>
      <c r="AC12" s="52">
        <v>0</v>
      </c>
      <c r="AD12" s="52">
        <v>0</v>
      </c>
      <c r="AE12" s="52">
        <v>0</v>
      </c>
      <c r="AF12" s="52">
        <v>0</v>
      </c>
      <c r="AG12" s="52">
        <v>0</v>
      </c>
      <c r="AH12" s="52">
        <v>0</v>
      </c>
      <c r="AI12" s="52">
        <v>0</v>
      </c>
      <c r="AJ12" s="52">
        <v>0</v>
      </c>
      <c r="AK12" s="52">
        <v>0</v>
      </c>
      <c r="AL12" s="52">
        <v>0</v>
      </c>
      <c r="AM12" s="52">
        <v>0</v>
      </c>
      <c r="AN12" s="52">
        <v>0</v>
      </c>
      <c r="AO12" s="52">
        <v>2</v>
      </c>
      <c r="AP12" s="52">
        <v>0</v>
      </c>
      <c r="AQ12" s="52">
        <v>0</v>
      </c>
      <c r="AR12" s="52">
        <v>0</v>
      </c>
      <c r="AS12" s="52">
        <v>0</v>
      </c>
      <c r="AT12" s="52">
        <v>0</v>
      </c>
      <c r="AU12" s="52">
        <v>0</v>
      </c>
      <c r="AV12" s="52">
        <v>0</v>
      </c>
      <c r="AW12" s="52">
        <v>0</v>
      </c>
      <c r="AX12" s="52">
        <v>0</v>
      </c>
      <c r="AY12" s="52">
        <v>0</v>
      </c>
      <c r="AZ12" s="52">
        <v>0</v>
      </c>
      <c r="BA12" s="52">
        <v>0</v>
      </c>
      <c r="BB12" s="52">
        <v>0</v>
      </c>
      <c r="BC12" s="52">
        <v>2</v>
      </c>
      <c r="BD12" s="78">
        <v>10</v>
      </c>
      <c r="BE12" s="48"/>
    </row>
    <row r="13" spans="1:57">
      <c r="A13" s="17" t="s">
        <v>32</v>
      </c>
      <c r="B13" s="18" t="s">
        <v>31</v>
      </c>
      <c r="C13" s="14">
        <f t="shared" si="0"/>
        <v>72</v>
      </c>
      <c r="D13" s="16">
        <v>3</v>
      </c>
      <c r="E13" s="52">
        <v>0</v>
      </c>
      <c r="F13" s="52">
        <v>0</v>
      </c>
      <c r="G13" s="52">
        <v>0</v>
      </c>
      <c r="H13" s="52">
        <v>0</v>
      </c>
      <c r="I13" s="52">
        <v>1</v>
      </c>
      <c r="J13" s="52">
        <v>0</v>
      </c>
      <c r="K13" s="52">
        <v>0</v>
      </c>
      <c r="L13" s="52">
        <v>6</v>
      </c>
      <c r="M13" s="52">
        <v>5</v>
      </c>
      <c r="N13" s="52">
        <v>0</v>
      </c>
      <c r="O13" s="52">
        <v>0</v>
      </c>
      <c r="P13" s="52">
        <v>0</v>
      </c>
      <c r="Q13" s="52">
        <v>0</v>
      </c>
      <c r="R13" s="52">
        <v>0</v>
      </c>
      <c r="S13" s="52">
        <v>0</v>
      </c>
      <c r="T13" s="52">
        <v>0</v>
      </c>
      <c r="U13" s="52">
        <v>0</v>
      </c>
      <c r="V13" s="52">
        <v>0</v>
      </c>
      <c r="W13" s="52">
        <v>0</v>
      </c>
      <c r="X13" s="52">
        <v>0</v>
      </c>
      <c r="Y13" s="52">
        <v>0</v>
      </c>
      <c r="Z13" s="52">
        <v>0</v>
      </c>
      <c r="AA13" s="52">
        <v>0</v>
      </c>
      <c r="AB13" s="52">
        <v>0</v>
      </c>
      <c r="AC13" s="52">
        <v>1</v>
      </c>
      <c r="AD13" s="52">
        <v>0</v>
      </c>
      <c r="AE13" s="52">
        <v>0</v>
      </c>
      <c r="AF13" s="52">
        <v>0</v>
      </c>
      <c r="AG13" s="52">
        <v>0</v>
      </c>
      <c r="AH13" s="52">
        <v>1</v>
      </c>
      <c r="AI13" s="52">
        <v>0</v>
      </c>
      <c r="AJ13" s="52">
        <v>0</v>
      </c>
      <c r="AK13" s="52">
        <v>0</v>
      </c>
      <c r="AL13" s="52">
        <v>0</v>
      </c>
      <c r="AM13" s="52">
        <v>0</v>
      </c>
      <c r="AN13" s="52">
        <v>0</v>
      </c>
      <c r="AO13" s="52">
        <v>0</v>
      </c>
      <c r="AP13" s="52">
        <v>0</v>
      </c>
      <c r="AQ13" s="52">
        <v>0</v>
      </c>
      <c r="AR13" s="52">
        <v>0</v>
      </c>
      <c r="AS13" s="52">
        <v>0</v>
      </c>
      <c r="AT13" s="52">
        <v>1</v>
      </c>
      <c r="AU13" s="52">
        <v>1</v>
      </c>
      <c r="AV13" s="52">
        <v>0</v>
      </c>
      <c r="AW13" s="52">
        <v>0</v>
      </c>
      <c r="AX13" s="52">
        <v>0</v>
      </c>
      <c r="AY13" s="52">
        <v>0</v>
      </c>
      <c r="AZ13" s="52">
        <v>0</v>
      </c>
      <c r="BA13" s="52">
        <v>0</v>
      </c>
      <c r="BB13" s="52">
        <v>1</v>
      </c>
      <c r="BC13" s="52">
        <v>3</v>
      </c>
      <c r="BD13" s="78">
        <v>49</v>
      </c>
      <c r="BE13" s="48"/>
    </row>
    <row r="14" spans="1:57">
      <c r="A14" s="19" t="s">
        <v>34</v>
      </c>
      <c r="B14" s="20" t="s">
        <v>33</v>
      </c>
      <c r="C14" s="14">
        <f t="shared" si="0"/>
        <v>22</v>
      </c>
      <c r="D14" s="16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2">
        <v>0</v>
      </c>
      <c r="Q14" s="52">
        <v>0</v>
      </c>
      <c r="R14" s="52">
        <v>2</v>
      </c>
      <c r="S14" s="52">
        <v>0</v>
      </c>
      <c r="T14" s="52">
        <v>0</v>
      </c>
      <c r="U14" s="52">
        <v>0</v>
      </c>
      <c r="V14" s="52">
        <v>0</v>
      </c>
      <c r="W14" s="52">
        <v>0</v>
      </c>
      <c r="X14" s="52">
        <v>0</v>
      </c>
      <c r="Y14" s="52">
        <v>0</v>
      </c>
      <c r="Z14" s="52">
        <v>0</v>
      </c>
      <c r="AA14" s="52">
        <v>0</v>
      </c>
      <c r="AB14" s="52">
        <v>1</v>
      </c>
      <c r="AC14" s="52">
        <v>2</v>
      </c>
      <c r="AD14" s="52">
        <v>0</v>
      </c>
      <c r="AE14" s="52">
        <v>0</v>
      </c>
      <c r="AF14" s="52">
        <v>0</v>
      </c>
      <c r="AG14" s="52">
        <v>0</v>
      </c>
      <c r="AH14" s="52">
        <v>0</v>
      </c>
      <c r="AI14" s="52">
        <v>0</v>
      </c>
      <c r="AJ14" s="52">
        <v>0</v>
      </c>
      <c r="AK14" s="52">
        <v>0</v>
      </c>
      <c r="AL14" s="52">
        <v>0</v>
      </c>
      <c r="AM14" s="52">
        <v>0</v>
      </c>
      <c r="AN14" s="52">
        <v>0</v>
      </c>
      <c r="AO14" s="52">
        <v>0</v>
      </c>
      <c r="AP14" s="52">
        <v>0</v>
      </c>
      <c r="AQ14" s="52">
        <v>0</v>
      </c>
      <c r="AR14" s="52">
        <v>0</v>
      </c>
      <c r="AS14" s="52">
        <v>0</v>
      </c>
      <c r="AT14" s="52">
        <v>0</v>
      </c>
      <c r="AU14" s="52">
        <v>0</v>
      </c>
      <c r="AV14" s="52">
        <v>0</v>
      </c>
      <c r="AW14" s="52">
        <v>0</v>
      </c>
      <c r="AX14" s="52">
        <v>0</v>
      </c>
      <c r="AY14" s="52">
        <v>1</v>
      </c>
      <c r="AZ14" s="52">
        <v>2</v>
      </c>
      <c r="BA14" s="52">
        <v>11</v>
      </c>
      <c r="BB14" s="52">
        <v>0</v>
      </c>
      <c r="BC14" s="52">
        <v>0</v>
      </c>
      <c r="BD14" s="78">
        <v>3</v>
      </c>
      <c r="BE14" s="48"/>
    </row>
    <row r="15" spans="1:57">
      <c r="A15" s="19" t="s">
        <v>36</v>
      </c>
      <c r="B15" s="20" t="s">
        <v>35</v>
      </c>
      <c r="C15" s="14">
        <f t="shared" si="0"/>
        <v>0</v>
      </c>
      <c r="D15" s="16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2">
        <v>0</v>
      </c>
      <c r="Q15" s="52">
        <v>0</v>
      </c>
      <c r="R15" s="52">
        <v>0</v>
      </c>
      <c r="S15" s="52">
        <v>0</v>
      </c>
      <c r="T15" s="52">
        <v>0</v>
      </c>
      <c r="U15" s="52">
        <v>0</v>
      </c>
      <c r="V15" s="52">
        <v>0</v>
      </c>
      <c r="W15" s="52">
        <v>0</v>
      </c>
      <c r="X15" s="52">
        <v>0</v>
      </c>
      <c r="Y15" s="52">
        <v>0</v>
      </c>
      <c r="Z15" s="52">
        <v>0</v>
      </c>
      <c r="AA15" s="52">
        <v>0</v>
      </c>
      <c r="AB15" s="52">
        <v>0</v>
      </c>
      <c r="AC15" s="52">
        <v>0</v>
      </c>
      <c r="AD15" s="52">
        <v>0</v>
      </c>
      <c r="AE15" s="52">
        <v>0</v>
      </c>
      <c r="AF15" s="52">
        <v>0</v>
      </c>
      <c r="AG15" s="52">
        <v>0</v>
      </c>
      <c r="AH15" s="52">
        <v>0</v>
      </c>
      <c r="AI15" s="52">
        <v>0</v>
      </c>
      <c r="AJ15" s="52">
        <v>0</v>
      </c>
      <c r="AK15" s="52">
        <v>0</v>
      </c>
      <c r="AL15" s="52">
        <v>0</v>
      </c>
      <c r="AM15" s="52">
        <v>0</v>
      </c>
      <c r="AN15" s="52">
        <v>0</v>
      </c>
      <c r="AO15" s="52">
        <v>0</v>
      </c>
      <c r="AP15" s="52">
        <v>0</v>
      </c>
      <c r="AQ15" s="52">
        <v>0</v>
      </c>
      <c r="AR15" s="52">
        <v>0</v>
      </c>
      <c r="AS15" s="52">
        <v>0</v>
      </c>
      <c r="AT15" s="52">
        <v>0</v>
      </c>
      <c r="AU15" s="52">
        <v>0</v>
      </c>
      <c r="AV15" s="52">
        <v>0</v>
      </c>
      <c r="AW15" s="52">
        <v>0</v>
      </c>
      <c r="AX15" s="52">
        <v>0</v>
      </c>
      <c r="AY15" s="52">
        <v>0</v>
      </c>
      <c r="AZ15" s="52">
        <v>0</v>
      </c>
      <c r="BA15" s="52">
        <v>0</v>
      </c>
      <c r="BB15" s="52">
        <v>0</v>
      </c>
      <c r="BC15" s="52">
        <v>0</v>
      </c>
      <c r="BD15" s="78">
        <v>0</v>
      </c>
      <c r="BE15" s="48"/>
    </row>
    <row r="16" spans="1:57">
      <c r="A16" s="21" t="s">
        <v>38</v>
      </c>
      <c r="B16" s="22" t="s">
        <v>37</v>
      </c>
      <c r="C16" s="14">
        <f t="shared" si="0"/>
        <v>7</v>
      </c>
      <c r="D16" s="16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2">
        <v>0</v>
      </c>
      <c r="Q16" s="52">
        <v>0</v>
      </c>
      <c r="R16" s="52">
        <v>0</v>
      </c>
      <c r="S16" s="52">
        <v>0</v>
      </c>
      <c r="T16" s="52">
        <v>0</v>
      </c>
      <c r="U16" s="52">
        <v>0</v>
      </c>
      <c r="V16" s="52">
        <v>0</v>
      </c>
      <c r="W16" s="52">
        <v>0</v>
      </c>
      <c r="X16" s="52">
        <v>0</v>
      </c>
      <c r="Y16" s="52">
        <v>0</v>
      </c>
      <c r="Z16" s="52">
        <v>0</v>
      </c>
      <c r="AA16" s="52">
        <v>0</v>
      </c>
      <c r="AB16" s="52">
        <v>0</v>
      </c>
      <c r="AC16" s="52">
        <v>0</v>
      </c>
      <c r="AD16" s="52">
        <v>0</v>
      </c>
      <c r="AE16" s="52">
        <v>0</v>
      </c>
      <c r="AF16" s="52">
        <v>0</v>
      </c>
      <c r="AG16" s="52">
        <v>0</v>
      </c>
      <c r="AH16" s="52">
        <v>3</v>
      </c>
      <c r="AI16" s="52">
        <v>0</v>
      </c>
      <c r="AJ16" s="52">
        <v>0</v>
      </c>
      <c r="AK16" s="52">
        <v>0</v>
      </c>
      <c r="AL16" s="52">
        <v>0</v>
      </c>
      <c r="AM16" s="52">
        <v>0</v>
      </c>
      <c r="AN16" s="52">
        <v>0</v>
      </c>
      <c r="AO16" s="52">
        <v>2</v>
      </c>
      <c r="AP16" s="52">
        <v>0</v>
      </c>
      <c r="AQ16" s="52">
        <v>0</v>
      </c>
      <c r="AR16" s="52">
        <v>0</v>
      </c>
      <c r="AS16" s="52">
        <v>0</v>
      </c>
      <c r="AT16" s="52">
        <v>0</v>
      </c>
      <c r="AU16" s="52">
        <v>0</v>
      </c>
      <c r="AV16" s="52">
        <v>0</v>
      </c>
      <c r="AW16" s="52">
        <v>0</v>
      </c>
      <c r="AX16" s="52">
        <v>0</v>
      </c>
      <c r="AY16" s="52">
        <v>0</v>
      </c>
      <c r="AZ16" s="52">
        <v>0</v>
      </c>
      <c r="BA16" s="52">
        <v>1</v>
      </c>
      <c r="BB16" s="52">
        <v>0</v>
      </c>
      <c r="BC16" s="52">
        <v>0</v>
      </c>
      <c r="BD16" s="78">
        <v>1</v>
      </c>
      <c r="BE16" s="48"/>
    </row>
    <row r="17" spans="1:57">
      <c r="A17" s="23" t="s">
        <v>40</v>
      </c>
      <c r="B17" s="24" t="s">
        <v>39</v>
      </c>
      <c r="C17" s="14">
        <f t="shared" si="0"/>
        <v>53</v>
      </c>
      <c r="D17" s="16">
        <v>0</v>
      </c>
      <c r="E17" s="52">
        <v>0</v>
      </c>
      <c r="F17" s="52">
        <v>0</v>
      </c>
      <c r="G17" s="52">
        <v>2</v>
      </c>
      <c r="H17" s="52">
        <v>0</v>
      </c>
      <c r="I17" s="52">
        <v>0</v>
      </c>
      <c r="J17" s="52">
        <v>12</v>
      </c>
      <c r="K17" s="52">
        <v>0</v>
      </c>
      <c r="L17" s="52">
        <v>0</v>
      </c>
      <c r="M17" s="52">
        <v>0</v>
      </c>
      <c r="N17" s="52">
        <v>4</v>
      </c>
      <c r="O17" s="52">
        <v>1</v>
      </c>
      <c r="P17" s="52">
        <v>0</v>
      </c>
      <c r="Q17" s="52">
        <v>0</v>
      </c>
      <c r="R17" s="52">
        <v>0</v>
      </c>
      <c r="S17" s="52">
        <v>3</v>
      </c>
      <c r="T17" s="52">
        <v>0</v>
      </c>
      <c r="U17" s="52">
        <v>0</v>
      </c>
      <c r="V17" s="52">
        <v>0</v>
      </c>
      <c r="W17" s="52">
        <v>13</v>
      </c>
      <c r="X17" s="52">
        <v>0</v>
      </c>
      <c r="Y17" s="52">
        <v>0</v>
      </c>
      <c r="Z17" s="52">
        <v>0</v>
      </c>
      <c r="AA17" s="52">
        <v>0</v>
      </c>
      <c r="AB17" s="52">
        <v>0</v>
      </c>
      <c r="AC17" s="52">
        <v>6</v>
      </c>
      <c r="AD17" s="52">
        <v>1</v>
      </c>
      <c r="AE17" s="52">
        <v>0</v>
      </c>
      <c r="AF17" s="52">
        <v>0</v>
      </c>
      <c r="AG17" s="52">
        <v>0</v>
      </c>
      <c r="AH17" s="52">
        <v>0</v>
      </c>
      <c r="AI17" s="52">
        <v>0</v>
      </c>
      <c r="AJ17" s="52">
        <v>0</v>
      </c>
      <c r="AK17" s="52">
        <v>0</v>
      </c>
      <c r="AL17" s="52">
        <v>0</v>
      </c>
      <c r="AM17" s="52">
        <v>0</v>
      </c>
      <c r="AN17" s="52">
        <v>0</v>
      </c>
      <c r="AO17" s="52">
        <v>2</v>
      </c>
      <c r="AP17" s="52">
        <v>0</v>
      </c>
      <c r="AQ17" s="52">
        <v>0</v>
      </c>
      <c r="AR17" s="52">
        <v>0</v>
      </c>
      <c r="AS17" s="52">
        <v>0</v>
      </c>
      <c r="AT17" s="52">
        <v>1</v>
      </c>
      <c r="AU17" s="52">
        <v>1</v>
      </c>
      <c r="AV17" s="52">
        <v>0</v>
      </c>
      <c r="AW17" s="52">
        <v>0</v>
      </c>
      <c r="AX17" s="52">
        <v>1</v>
      </c>
      <c r="AY17" s="52">
        <v>0</v>
      </c>
      <c r="AZ17" s="52">
        <v>0</v>
      </c>
      <c r="BA17" s="52">
        <v>0</v>
      </c>
      <c r="BB17" s="52">
        <v>4</v>
      </c>
      <c r="BC17" s="52">
        <v>0</v>
      </c>
      <c r="BD17" s="78">
        <v>2</v>
      </c>
      <c r="BE17" s="48"/>
    </row>
    <row r="18" spans="1:57">
      <c r="A18" s="25" t="s">
        <v>42</v>
      </c>
      <c r="B18" s="24" t="s">
        <v>41</v>
      </c>
      <c r="C18" s="14">
        <f t="shared" si="0"/>
        <v>6</v>
      </c>
      <c r="D18" s="16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3</v>
      </c>
      <c r="S18" s="52">
        <v>0</v>
      </c>
      <c r="T18" s="52">
        <v>0</v>
      </c>
      <c r="U18" s="52">
        <v>0</v>
      </c>
      <c r="V18" s="52">
        <v>0</v>
      </c>
      <c r="W18" s="52">
        <v>3</v>
      </c>
      <c r="X18" s="52">
        <v>0</v>
      </c>
      <c r="Y18" s="52">
        <v>0</v>
      </c>
      <c r="Z18" s="52">
        <v>0</v>
      </c>
      <c r="AA18" s="52">
        <v>0</v>
      </c>
      <c r="AB18" s="52">
        <v>0</v>
      </c>
      <c r="AC18" s="52">
        <v>0</v>
      </c>
      <c r="AD18" s="52">
        <v>0</v>
      </c>
      <c r="AE18" s="52">
        <v>0</v>
      </c>
      <c r="AF18" s="52">
        <v>0</v>
      </c>
      <c r="AG18" s="52">
        <v>0</v>
      </c>
      <c r="AH18" s="52">
        <v>0</v>
      </c>
      <c r="AI18" s="52">
        <v>0</v>
      </c>
      <c r="AJ18" s="52">
        <v>0</v>
      </c>
      <c r="AK18" s="52">
        <v>0</v>
      </c>
      <c r="AL18" s="52">
        <v>0</v>
      </c>
      <c r="AM18" s="52">
        <v>0</v>
      </c>
      <c r="AN18" s="52">
        <v>0</v>
      </c>
      <c r="AO18" s="52">
        <v>0</v>
      </c>
      <c r="AP18" s="52">
        <v>0</v>
      </c>
      <c r="AQ18" s="52">
        <v>0</v>
      </c>
      <c r="AR18" s="52">
        <v>0</v>
      </c>
      <c r="AS18" s="52">
        <v>0</v>
      </c>
      <c r="AT18" s="52">
        <v>0</v>
      </c>
      <c r="AU18" s="52">
        <v>0</v>
      </c>
      <c r="AV18" s="52">
        <v>0</v>
      </c>
      <c r="AW18" s="52">
        <v>0</v>
      </c>
      <c r="AX18" s="52">
        <v>0</v>
      </c>
      <c r="AY18" s="52">
        <v>0</v>
      </c>
      <c r="AZ18" s="52">
        <v>0</v>
      </c>
      <c r="BA18" s="52">
        <v>0</v>
      </c>
      <c r="BB18" s="52">
        <v>0</v>
      </c>
      <c r="BC18" s="52">
        <v>0</v>
      </c>
      <c r="BD18" s="78">
        <v>0</v>
      </c>
      <c r="BE18" s="48"/>
    </row>
    <row r="19" spans="1:57">
      <c r="A19" s="23" t="s">
        <v>44</v>
      </c>
      <c r="B19" s="24" t="s">
        <v>43</v>
      </c>
      <c r="C19" s="14">
        <f t="shared" si="0"/>
        <v>2</v>
      </c>
      <c r="D19" s="16">
        <v>0</v>
      </c>
      <c r="E19" s="52">
        <v>1</v>
      </c>
      <c r="F19" s="52">
        <v>0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2">
        <v>0</v>
      </c>
      <c r="Q19" s="52">
        <v>0</v>
      </c>
      <c r="R19" s="52">
        <v>0</v>
      </c>
      <c r="S19" s="52">
        <v>0</v>
      </c>
      <c r="T19" s="52">
        <v>0</v>
      </c>
      <c r="U19" s="52">
        <v>0</v>
      </c>
      <c r="V19" s="52">
        <v>0</v>
      </c>
      <c r="W19" s="52">
        <v>0</v>
      </c>
      <c r="X19" s="52">
        <v>0</v>
      </c>
      <c r="Y19" s="52">
        <v>0</v>
      </c>
      <c r="Z19" s="52">
        <v>0</v>
      </c>
      <c r="AA19" s="52">
        <v>0</v>
      </c>
      <c r="AB19" s="52">
        <v>0</v>
      </c>
      <c r="AC19" s="52">
        <v>0</v>
      </c>
      <c r="AD19" s="52">
        <v>0</v>
      </c>
      <c r="AE19" s="52">
        <v>0</v>
      </c>
      <c r="AF19" s="52">
        <v>0</v>
      </c>
      <c r="AG19" s="52">
        <v>0</v>
      </c>
      <c r="AH19" s="52">
        <v>0</v>
      </c>
      <c r="AI19" s="52">
        <v>0</v>
      </c>
      <c r="AJ19" s="52">
        <v>0</v>
      </c>
      <c r="AK19" s="52">
        <v>0</v>
      </c>
      <c r="AL19" s="52">
        <v>0</v>
      </c>
      <c r="AM19" s="52">
        <v>0</v>
      </c>
      <c r="AN19" s="52">
        <v>0</v>
      </c>
      <c r="AO19" s="52">
        <v>0</v>
      </c>
      <c r="AP19" s="52">
        <v>0</v>
      </c>
      <c r="AQ19" s="52">
        <v>0</v>
      </c>
      <c r="AR19" s="52">
        <v>0</v>
      </c>
      <c r="AS19" s="52">
        <v>0</v>
      </c>
      <c r="AT19" s="52">
        <v>1</v>
      </c>
      <c r="AU19" s="52">
        <v>0</v>
      </c>
      <c r="AV19" s="52">
        <v>0</v>
      </c>
      <c r="AW19" s="52">
        <v>0</v>
      </c>
      <c r="AX19" s="52">
        <v>0</v>
      </c>
      <c r="AY19" s="52">
        <v>0</v>
      </c>
      <c r="AZ19" s="52">
        <v>0</v>
      </c>
      <c r="BA19" s="52">
        <v>0</v>
      </c>
      <c r="BB19" s="52">
        <v>0</v>
      </c>
      <c r="BC19" s="52">
        <v>0</v>
      </c>
      <c r="BD19" s="78">
        <v>0</v>
      </c>
      <c r="BE19" s="48"/>
    </row>
    <row r="20" spans="1:57">
      <c r="A20" s="23" t="s">
        <v>46</v>
      </c>
      <c r="B20" s="24" t="s">
        <v>45</v>
      </c>
      <c r="C20" s="14">
        <f t="shared" si="0"/>
        <v>1</v>
      </c>
      <c r="D20" s="16">
        <v>0</v>
      </c>
      <c r="E20" s="52">
        <v>0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2">
        <v>0</v>
      </c>
      <c r="Q20" s="52">
        <v>0</v>
      </c>
      <c r="R20" s="52">
        <v>1</v>
      </c>
      <c r="S20" s="52">
        <v>0</v>
      </c>
      <c r="T20" s="52">
        <v>0</v>
      </c>
      <c r="U20" s="52">
        <v>0</v>
      </c>
      <c r="V20" s="52">
        <v>0</v>
      </c>
      <c r="W20" s="52">
        <v>0</v>
      </c>
      <c r="X20" s="52">
        <v>0</v>
      </c>
      <c r="Y20" s="52">
        <v>0</v>
      </c>
      <c r="Z20" s="52">
        <v>0</v>
      </c>
      <c r="AA20" s="52">
        <v>0</v>
      </c>
      <c r="AB20" s="52">
        <v>0</v>
      </c>
      <c r="AC20" s="52">
        <v>0</v>
      </c>
      <c r="AD20" s="52">
        <v>0</v>
      </c>
      <c r="AE20" s="52">
        <v>0</v>
      </c>
      <c r="AF20" s="52">
        <v>0</v>
      </c>
      <c r="AG20" s="52">
        <v>0</v>
      </c>
      <c r="AH20" s="52">
        <v>0</v>
      </c>
      <c r="AI20" s="52">
        <v>0</v>
      </c>
      <c r="AJ20" s="52">
        <v>0</v>
      </c>
      <c r="AK20" s="52">
        <v>0</v>
      </c>
      <c r="AL20" s="52">
        <v>0</v>
      </c>
      <c r="AM20" s="52">
        <v>0</v>
      </c>
      <c r="AN20" s="52">
        <v>0</v>
      </c>
      <c r="AO20" s="52">
        <v>0</v>
      </c>
      <c r="AP20" s="52">
        <v>0</v>
      </c>
      <c r="AQ20" s="52">
        <v>0</v>
      </c>
      <c r="AR20" s="52">
        <v>0</v>
      </c>
      <c r="AS20" s="52">
        <v>0</v>
      </c>
      <c r="AT20" s="52">
        <v>0</v>
      </c>
      <c r="AU20" s="52">
        <v>0</v>
      </c>
      <c r="AV20" s="52">
        <v>0</v>
      </c>
      <c r="AW20" s="52">
        <v>0</v>
      </c>
      <c r="AX20" s="52">
        <v>0</v>
      </c>
      <c r="AY20" s="52">
        <v>0</v>
      </c>
      <c r="AZ20" s="52">
        <v>0</v>
      </c>
      <c r="BA20" s="52">
        <v>0</v>
      </c>
      <c r="BB20" s="52">
        <v>0</v>
      </c>
      <c r="BC20" s="52">
        <v>0</v>
      </c>
      <c r="BD20" s="78">
        <v>0</v>
      </c>
      <c r="BE20" s="48"/>
    </row>
    <row r="21" spans="1:57">
      <c r="A21" s="23" t="s">
        <v>48</v>
      </c>
      <c r="B21" s="24" t="s">
        <v>47</v>
      </c>
      <c r="C21" s="14">
        <f t="shared" si="0"/>
        <v>1</v>
      </c>
      <c r="D21" s="16">
        <v>0</v>
      </c>
      <c r="E21" s="52">
        <v>0</v>
      </c>
      <c r="F21" s="52">
        <v>0</v>
      </c>
      <c r="G21" s="52">
        <v>0</v>
      </c>
      <c r="H21" s="52">
        <v>0</v>
      </c>
      <c r="I21" s="52">
        <v>0</v>
      </c>
      <c r="J21" s="52">
        <v>1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2">
        <v>0</v>
      </c>
      <c r="Q21" s="52">
        <v>0</v>
      </c>
      <c r="R21" s="52">
        <v>0</v>
      </c>
      <c r="S21" s="52">
        <v>0</v>
      </c>
      <c r="T21" s="52">
        <v>0</v>
      </c>
      <c r="U21" s="52">
        <v>0</v>
      </c>
      <c r="V21" s="52">
        <v>0</v>
      </c>
      <c r="W21" s="52">
        <v>0</v>
      </c>
      <c r="X21" s="52">
        <v>0</v>
      </c>
      <c r="Y21" s="52">
        <v>0</v>
      </c>
      <c r="Z21" s="52">
        <v>0</v>
      </c>
      <c r="AA21" s="52">
        <v>0</v>
      </c>
      <c r="AB21" s="52">
        <v>0</v>
      </c>
      <c r="AC21" s="52">
        <v>0</v>
      </c>
      <c r="AD21" s="52">
        <v>0</v>
      </c>
      <c r="AE21" s="52">
        <v>0</v>
      </c>
      <c r="AF21" s="52">
        <v>0</v>
      </c>
      <c r="AG21" s="52">
        <v>0</v>
      </c>
      <c r="AH21" s="52">
        <v>0</v>
      </c>
      <c r="AI21" s="52">
        <v>0</v>
      </c>
      <c r="AJ21" s="52">
        <v>0</v>
      </c>
      <c r="AK21" s="52">
        <v>0</v>
      </c>
      <c r="AL21" s="52">
        <v>0</v>
      </c>
      <c r="AM21" s="52">
        <v>0</v>
      </c>
      <c r="AN21" s="52">
        <v>0</v>
      </c>
      <c r="AO21" s="52">
        <v>0</v>
      </c>
      <c r="AP21" s="52">
        <v>0</v>
      </c>
      <c r="AQ21" s="52">
        <v>0</v>
      </c>
      <c r="AR21" s="52">
        <v>0</v>
      </c>
      <c r="AS21" s="52">
        <v>0</v>
      </c>
      <c r="AT21" s="52">
        <v>0</v>
      </c>
      <c r="AU21" s="52">
        <v>0</v>
      </c>
      <c r="AV21" s="52">
        <v>0</v>
      </c>
      <c r="AW21" s="52">
        <v>0</v>
      </c>
      <c r="AX21" s="52">
        <v>0</v>
      </c>
      <c r="AY21" s="52">
        <v>0</v>
      </c>
      <c r="AZ21" s="52">
        <v>0</v>
      </c>
      <c r="BA21" s="52">
        <v>0</v>
      </c>
      <c r="BB21" s="52">
        <v>0</v>
      </c>
      <c r="BC21" s="52">
        <v>0</v>
      </c>
      <c r="BD21" s="78">
        <v>0</v>
      </c>
      <c r="BE21" s="48"/>
    </row>
    <row r="22" spans="1:57">
      <c r="A22" s="26" t="s">
        <v>50</v>
      </c>
      <c r="B22" s="27" t="s">
        <v>49</v>
      </c>
      <c r="C22" s="14">
        <f t="shared" si="0"/>
        <v>20</v>
      </c>
      <c r="D22" s="16">
        <v>1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1</v>
      </c>
      <c r="O22" s="52">
        <v>0</v>
      </c>
      <c r="P22" s="52">
        <v>0</v>
      </c>
      <c r="Q22" s="52">
        <v>0</v>
      </c>
      <c r="R22" s="52">
        <v>5</v>
      </c>
      <c r="S22" s="52">
        <v>0</v>
      </c>
      <c r="T22" s="52">
        <v>0</v>
      </c>
      <c r="U22" s="52">
        <v>1</v>
      </c>
      <c r="V22" s="52">
        <v>0</v>
      </c>
      <c r="W22" s="52">
        <v>0</v>
      </c>
      <c r="X22" s="52">
        <v>0</v>
      </c>
      <c r="Y22" s="52">
        <v>0</v>
      </c>
      <c r="Z22" s="52">
        <v>0</v>
      </c>
      <c r="AA22" s="52">
        <v>2</v>
      </c>
      <c r="AB22" s="52">
        <v>0</v>
      </c>
      <c r="AC22" s="52">
        <v>0</v>
      </c>
      <c r="AD22" s="52">
        <v>1</v>
      </c>
      <c r="AE22" s="52">
        <v>0</v>
      </c>
      <c r="AF22" s="52">
        <v>0</v>
      </c>
      <c r="AG22" s="52">
        <v>0</v>
      </c>
      <c r="AH22" s="52">
        <v>1</v>
      </c>
      <c r="AI22" s="52">
        <v>0</v>
      </c>
      <c r="AJ22" s="52">
        <v>0</v>
      </c>
      <c r="AK22" s="52">
        <v>0</v>
      </c>
      <c r="AL22" s="52">
        <v>0</v>
      </c>
      <c r="AM22" s="52">
        <v>0</v>
      </c>
      <c r="AN22" s="52">
        <v>1</v>
      </c>
      <c r="AO22" s="52">
        <v>2</v>
      </c>
      <c r="AP22" s="52">
        <v>0</v>
      </c>
      <c r="AQ22" s="52">
        <v>1</v>
      </c>
      <c r="AR22" s="52">
        <v>0</v>
      </c>
      <c r="AS22" s="52">
        <v>0</v>
      </c>
      <c r="AT22" s="52">
        <v>2</v>
      </c>
      <c r="AU22" s="52">
        <v>0</v>
      </c>
      <c r="AV22" s="52">
        <v>0</v>
      </c>
      <c r="AW22" s="52">
        <v>0</v>
      </c>
      <c r="AX22" s="52">
        <v>0</v>
      </c>
      <c r="AY22" s="52">
        <v>0</v>
      </c>
      <c r="AZ22" s="52">
        <v>0</v>
      </c>
      <c r="BA22" s="52">
        <v>0</v>
      </c>
      <c r="BB22" s="52">
        <v>2</v>
      </c>
      <c r="BC22" s="52">
        <v>0</v>
      </c>
      <c r="BD22" s="78">
        <v>0</v>
      </c>
      <c r="BE22" s="48"/>
    </row>
    <row r="23" spans="1:57">
      <c r="A23" s="28" t="s">
        <v>52</v>
      </c>
      <c r="B23" s="29" t="s">
        <v>51</v>
      </c>
      <c r="C23" s="14">
        <f t="shared" si="0"/>
        <v>3</v>
      </c>
      <c r="D23" s="16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2">
        <v>0</v>
      </c>
      <c r="Q23" s="52">
        <v>0</v>
      </c>
      <c r="R23" s="52">
        <v>0</v>
      </c>
      <c r="S23" s="52">
        <v>0</v>
      </c>
      <c r="T23" s="52">
        <v>0</v>
      </c>
      <c r="U23" s="52">
        <v>0</v>
      </c>
      <c r="V23" s="52">
        <v>0</v>
      </c>
      <c r="W23" s="52">
        <v>0</v>
      </c>
      <c r="X23" s="52">
        <v>0</v>
      </c>
      <c r="Y23" s="52">
        <v>0</v>
      </c>
      <c r="Z23" s="52">
        <v>0</v>
      </c>
      <c r="AA23" s="52">
        <v>0</v>
      </c>
      <c r="AB23" s="52">
        <v>0</v>
      </c>
      <c r="AC23" s="52">
        <v>1</v>
      </c>
      <c r="AD23" s="52">
        <v>0</v>
      </c>
      <c r="AE23" s="52">
        <v>1</v>
      </c>
      <c r="AF23" s="52">
        <v>0</v>
      </c>
      <c r="AG23" s="52">
        <v>0</v>
      </c>
      <c r="AH23" s="52">
        <v>0</v>
      </c>
      <c r="AI23" s="52">
        <v>0</v>
      </c>
      <c r="AJ23" s="52">
        <v>0</v>
      </c>
      <c r="AK23" s="52">
        <v>0</v>
      </c>
      <c r="AL23" s="52">
        <v>0</v>
      </c>
      <c r="AM23" s="52">
        <v>0</v>
      </c>
      <c r="AN23" s="52">
        <v>0</v>
      </c>
      <c r="AO23" s="52">
        <v>0</v>
      </c>
      <c r="AP23" s="52">
        <v>0</v>
      </c>
      <c r="AQ23" s="52">
        <v>0</v>
      </c>
      <c r="AR23" s="52">
        <v>0</v>
      </c>
      <c r="AS23" s="52">
        <v>0</v>
      </c>
      <c r="AT23" s="52">
        <v>0</v>
      </c>
      <c r="AU23" s="52">
        <v>0</v>
      </c>
      <c r="AV23" s="52">
        <v>0</v>
      </c>
      <c r="AW23" s="52">
        <v>0</v>
      </c>
      <c r="AX23" s="52">
        <v>0</v>
      </c>
      <c r="AY23" s="52">
        <v>0</v>
      </c>
      <c r="AZ23" s="52">
        <v>0</v>
      </c>
      <c r="BA23" s="52">
        <v>1</v>
      </c>
      <c r="BB23" s="52">
        <v>0</v>
      </c>
      <c r="BC23" s="52">
        <v>0</v>
      </c>
      <c r="BD23" s="78">
        <v>0</v>
      </c>
      <c r="BE23" s="48"/>
    </row>
    <row r="24" spans="1:57">
      <c r="A24" s="28" t="s">
        <v>54</v>
      </c>
      <c r="B24" s="29" t="s">
        <v>53</v>
      </c>
      <c r="C24" s="14">
        <f t="shared" si="0"/>
        <v>12</v>
      </c>
      <c r="D24" s="16">
        <v>0</v>
      </c>
      <c r="E24" s="52">
        <v>0</v>
      </c>
      <c r="F24" s="52">
        <v>0</v>
      </c>
      <c r="G24" s="52">
        <v>0</v>
      </c>
      <c r="H24" s="52">
        <v>0</v>
      </c>
      <c r="I24" s="52">
        <v>0</v>
      </c>
      <c r="J24" s="52">
        <v>1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2">
        <v>0</v>
      </c>
      <c r="Q24" s="52">
        <v>0</v>
      </c>
      <c r="R24" s="52">
        <v>3</v>
      </c>
      <c r="S24" s="52">
        <v>0</v>
      </c>
      <c r="T24" s="52">
        <v>0</v>
      </c>
      <c r="U24" s="52">
        <v>0</v>
      </c>
      <c r="V24" s="52">
        <v>0</v>
      </c>
      <c r="W24" s="52">
        <v>0</v>
      </c>
      <c r="X24" s="52">
        <v>1</v>
      </c>
      <c r="Y24" s="52">
        <v>0</v>
      </c>
      <c r="Z24" s="52">
        <v>0</v>
      </c>
      <c r="AA24" s="52">
        <v>0</v>
      </c>
      <c r="AB24" s="52">
        <v>0</v>
      </c>
      <c r="AC24" s="52">
        <v>0</v>
      </c>
      <c r="AD24" s="52">
        <v>0</v>
      </c>
      <c r="AE24" s="52">
        <v>0</v>
      </c>
      <c r="AF24" s="52">
        <v>0</v>
      </c>
      <c r="AG24" s="52">
        <v>0</v>
      </c>
      <c r="AH24" s="52">
        <v>3</v>
      </c>
      <c r="AI24" s="52">
        <v>0</v>
      </c>
      <c r="AJ24" s="52">
        <v>0</v>
      </c>
      <c r="AK24" s="52">
        <v>0</v>
      </c>
      <c r="AL24" s="52">
        <v>0</v>
      </c>
      <c r="AM24" s="52">
        <v>0</v>
      </c>
      <c r="AN24" s="52">
        <v>0</v>
      </c>
      <c r="AO24" s="52">
        <v>0</v>
      </c>
      <c r="AP24" s="52">
        <v>0</v>
      </c>
      <c r="AQ24" s="52">
        <v>0</v>
      </c>
      <c r="AR24" s="52">
        <v>0</v>
      </c>
      <c r="AS24" s="52">
        <v>0</v>
      </c>
      <c r="AT24" s="52">
        <v>1</v>
      </c>
      <c r="AU24" s="52">
        <v>0</v>
      </c>
      <c r="AV24" s="52">
        <v>0</v>
      </c>
      <c r="AW24" s="52">
        <v>0</v>
      </c>
      <c r="AX24" s="52">
        <v>0</v>
      </c>
      <c r="AY24" s="52">
        <v>0</v>
      </c>
      <c r="AZ24" s="52">
        <v>0</v>
      </c>
      <c r="BA24" s="52">
        <v>0</v>
      </c>
      <c r="BB24" s="52">
        <v>2</v>
      </c>
      <c r="BC24" s="52">
        <v>0</v>
      </c>
      <c r="BD24" s="78">
        <v>1</v>
      </c>
      <c r="BE24" s="48"/>
    </row>
    <row r="25" spans="1:57">
      <c r="A25" s="28" t="s">
        <v>56</v>
      </c>
      <c r="B25" s="29" t="s">
        <v>55</v>
      </c>
      <c r="C25" s="14">
        <f t="shared" si="0"/>
        <v>9</v>
      </c>
      <c r="D25" s="16">
        <v>0</v>
      </c>
      <c r="E25" s="52">
        <v>0</v>
      </c>
      <c r="F25" s="52">
        <v>1</v>
      </c>
      <c r="G25" s="52">
        <v>0</v>
      </c>
      <c r="H25" s="52">
        <v>0</v>
      </c>
      <c r="I25" s="52">
        <v>0</v>
      </c>
      <c r="J25" s="52">
        <v>0</v>
      </c>
      <c r="K25" s="52">
        <v>0</v>
      </c>
      <c r="L25" s="52">
        <v>0</v>
      </c>
      <c r="M25" s="52">
        <v>0</v>
      </c>
      <c r="N25" s="52">
        <v>0</v>
      </c>
      <c r="O25" s="52">
        <v>0</v>
      </c>
      <c r="P25" s="52">
        <v>0</v>
      </c>
      <c r="Q25" s="52">
        <v>0</v>
      </c>
      <c r="R25" s="52">
        <v>0</v>
      </c>
      <c r="S25" s="52">
        <v>0</v>
      </c>
      <c r="T25" s="52">
        <v>0</v>
      </c>
      <c r="U25" s="52">
        <v>0</v>
      </c>
      <c r="V25" s="52">
        <v>0</v>
      </c>
      <c r="W25" s="52">
        <v>0</v>
      </c>
      <c r="X25" s="52">
        <v>0</v>
      </c>
      <c r="Y25" s="52">
        <v>0</v>
      </c>
      <c r="Z25" s="52">
        <v>0</v>
      </c>
      <c r="AA25" s="52">
        <v>0</v>
      </c>
      <c r="AB25" s="52">
        <v>0</v>
      </c>
      <c r="AC25" s="52">
        <v>1</v>
      </c>
      <c r="AD25" s="52">
        <v>1</v>
      </c>
      <c r="AE25" s="52">
        <v>2</v>
      </c>
      <c r="AF25" s="52">
        <v>0</v>
      </c>
      <c r="AG25" s="52">
        <v>0</v>
      </c>
      <c r="AH25" s="52">
        <v>0</v>
      </c>
      <c r="AI25" s="52">
        <v>0</v>
      </c>
      <c r="AJ25" s="52">
        <v>0</v>
      </c>
      <c r="AK25" s="52">
        <v>0</v>
      </c>
      <c r="AL25" s="52">
        <v>0</v>
      </c>
      <c r="AM25" s="52">
        <v>0</v>
      </c>
      <c r="AN25" s="52">
        <v>0</v>
      </c>
      <c r="AO25" s="52">
        <v>1</v>
      </c>
      <c r="AP25" s="52">
        <v>0</v>
      </c>
      <c r="AQ25" s="52">
        <v>0</v>
      </c>
      <c r="AR25" s="52">
        <v>0</v>
      </c>
      <c r="AS25" s="52">
        <v>0</v>
      </c>
      <c r="AT25" s="52">
        <v>1</v>
      </c>
      <c r="AU25" s="52">
        <v>0</v>
      </c>
      <c r="AV25" s="52">
        <v>0</v>
      </c>
      <c r="AW25" s="52">
        <v>0</v>
      </c>
      <c r="AX25" s="52">
        <v>0</v>
      </c>
      <c r="AY25" s="52">
        <v>1</v>
      </c>
      <c r="AZ25" s="52">
        <v>0</v>
      </c>
      <c r="BA25" s="52">
        <v>0</v>
      </c>
      <c r="BB25" s="52">
        <v>1</v>
      </c>
      <c r="BC25" s="52">
        <v>0</v>
      </c>
      <c r="BD25" s="78">
        <v>0</v>
      </c>
      <c r="BE25" s="48"/>
    </row>
    <row r="26" spans="1:57">
      <c r="A26" s="28" t="s">
        <v>58</v>
      </c>
      <c r="B26" s="29" t="s">
        <v>57</v>
      </c>
      <c r="C26" s="14">
        <f t="shared" si="0"/>
        <v>10</v>
      </c>
      <c r="D26" s="16">
        <v>0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52">
        <v>1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2">
        <v>0</v>
      </c>
      <c r="Q26" s="52">
        <v>0</v>
      </c>
      <c r="R26" s="52">
        <v>0</v>
      </c>
      <c r="S26" s="52">
        <v>0</v>
      </c>
      <c r="T26" s="52">
        <v>0</v>
      </c>
      <c r="U26" s="52">
        <v>0</v>
      </c>
      <c r="V26" s="52">
        <v>0</v>
      </c>
      <c r="W26" s="52">
        <v>2</v>
      </c>
      <c r="X26" s="52">
        <v>0</v>
      </c>
      <c r="Y26" s="52">
        <v>0</v>
      </c>
      <c r="Z26" s="52">
        <v>0</v>
      </c>
      <c r="AA26" s="52">
        <v>0</v>
      </c>
      <c r="AB26" s="52">
        <v>0</v>
      </c>
      <c r="AC26" s="52">
        <v>0</v>
      </c>
      <c r="AD26" s="52">
        <v>2</v>
      </c>
      <c r="AE26" s="52">
        <v>0</v>
      </c>
      <c r="AF26" s="52">
        <v>0</v>
      </c>
      <c r="AG26" s="52">
        <v>0</v>
      </c>
      <c r="AH26" s="52">
        <v>0</v>
      </c>
      <c r="AI26" s="52">
        <v>0</v>
      </c>
      <c r="AJ26" s="52">
        <v>0</v>
      </c>
      <c r="AK26" s="52">
        <v>0</v>
      </c>
      <c r="AL26" s="52">
        <v>0</v>
      </c>
      <c r="AM26" s="52">
        <v>0</v>
      </c>
      <c r="AN26" s="52">
        <v>0</v>
      </c>
      <c r="AO26" s="52">
        <v>1</v>
      </c>
      <c r="AP26" s="52">
        <v>0</v>
      </c>
      <c r="AQ26" s="52">
        <v>0</v>
      </c>
      <c r="AR26" s="52">
        <v>0</v>
      </c>
      <c r="AS26" s="52">
        <v>1</v>
      </c>
      <c r="AT26" s="52">
        <v>1</v>
      </c>
      <c r="AU26" s="52">
        <v>0</v>
      </c>
      <c r="AV26" s="52">
        <v>0</v>
      </c>
      <c r="AW26" s="52">
        <v>0</v>
      </c>
      <c r="AX26" s="52">
        <v>0</v>
      </c>
      <c r="AY26" s="52">
        <v>0</v>
      </c>
      <c r="AZ26" s="52">
        <v>0</v>
      </c>
      <c r="BA26" s="52">
        <v>0</v>
      </c>
      <c r="BB26" s="52">
        <v>1</v>
      </c>
      <c r="BC26" s="52">
        <v>0</v>
      </c>
      <c r="BD26" s="78">
        <v>1</v>
      </c>
      <c r="BE26" s="48"/>
    </row>
    <row r="27" spans="1:57">
      <c r="A27" s="28" t="s">
        <v>60</v>
      </c>
      <c r="B27" s="29" t="s">
        <v>59</v>
      </c>
      <c r="C27" s="14">
        <f t="shared" si="0"/>
        <v>1</v>
      </c>
      <c r="D27" s="16">
        <v>0</v>
      </c>
      <c r="E27" s="52">
        <v>0</v>
      </c>
      <c r="F27" s="52">
        <v>0</v>
      </c>
      <c r="G27" s="52">
        <v>0</v>
      </c>
      <c r="H27" s="52">
        <v>0</v>
      </c>
      <c r="I27" s="52">
        <v>0</v>
      </c>
      <c r="J27" s="52">
        <v>0</v>
      </c>
      <c r="K27" s="52">
        <v>0</v>
      </c>
      <c r="L27" s="52">
        <v>0</v>
      </c>
      <c r="M27" s="52">
        <v>0</v>
      </c>
      <c r="N27" s="52">
        <v>0</v>
      </c>
      <c r="O27" s="52">
        <v>0</v>
      </c>
      <c r="P27" s="52">
        <v>0</v>
      </c>
      <c r="Q27" s="52">
        <v>0</v>
      </c>
      <c r="R27" s="52">
        <v>1</v>
      </c>
      <c r="S27" s="52">
        <v>0</v>
      </c>
      <c r="T27" s="52">
        <v>0</v>
      </c>
      <c r="U27" s="52">
        <v>0</v>
      </c>
      <c r="V27" s="52">
        <v>0</v>
      </c>
      <c r="W27" s="52">
        <v>0</v>
      </c>
      <c r="X27" s="52">
        <v>0</v>
      </c>
      <c r="Y27" s="52">
        <v>0</v>
      </c>
      <c r="Z27" s="52">
        <v>0</v>
      </c>
      <c r="AA27" s="52">
        <v>0</v>
      </c>
      <c r="AB27" s="52">
        <v>0</v>
      </c>
      <c r="AC27" s="52">
        <v>0</v>
      </c>
      <c r="AD27" s="52">
        <v>0</v>
      </c>
      <c r="AE27" s="52">
        <v>0</v>
      </c>
      <c r="AF27" s="52">
        <v>0</v>
      </c>
      <c r="AG27" s="52">
        <v>0</v>
      </c>
      <c r="AH27" s="52">
        <v>0</v>
      </c>
      <c r="AI27" s="52">
        <v>0</v>
      </c>
      <c r="AJ27" s="52">
        <v>0</v>
      </c>
      <c r="AK27" s="52">
        <v>0</v>
      </c>
      <c r="AL27" s="52">
        <v>0</v>
      </c>
      <c r="AM27" s="52">
        <v>0</v>
      </c>
      <c r="AN27" s="52">
        <v>0</v>
      </c>
      <c r="AO27" s="52">
        <v>0</v>
      </c>
      <c r="AP27" s="52">
        <v>0</v>
      </c>
      <c r="AQ27" s="52">
        <v>0</v>
      </c>
      <c r="AR27" s="52">
        <v>0</v>
      </c>
      <c r="AS27" s="52">
        <v>0</v>
      </c>
      <c r="AT27" s="52">
        <v>0</v>
      </c>
      <c r="AU27" s="52">
        <v>0</v>
      </c>
      <c r="AV27" s="52">
        <v>0</v>
      </c>
      <c r="AW27" s="52">
        <v>0</v>
      </c>
      <c r="AX27" s="52">
        <v>0</v>
      </c>
      <c r="AY27" s="52">
        <v>0</v>
      </c>
      <c r="AZ27" s="52">
        <v>0</v>
      </c>
      <c r="BA27" s="52">
        <v>0</v>
      </c>
      <c r="BB27" s="52">
        <v>0</v>
      </c>
      <c r="BC27" s="52">
        <v>0</v>
      </c>
      <c r="BD27" s="78">
        <v>0</v>
      </c>
      <c r="BE27" s="48"/>
    </row>
    <row r="28" spans="1:57">
      <c r="A28" s="28" t="s">
        <v>62</v>
      </c>
      <c r="B28" s="29" t="s">
        <v>61</v>
      </c>
      <c r="C28" s="14">
        <f t="shared" si="0"/>
        <v>40</v>
      </c>
      <c r="D28" s="16">
        <v>0</v>
      </c>
      <c r="E28" s="52">
        <v>0</v>
      </c>
      <c r="F28" s="52">
        <v>1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1</v>
      </c>
      <c r="O28" s="52">
        <v>0</v>
      </c>
      <c r="P28" s="52">
        <v>0</v>
      </c>
      <c r="Q28" s="52">
        <v>0</v>
      </c>
      <c r="R28" s="52">
        <v>3</v>
      </c>
      <c r="S28" s="52">
        <v>6</v>
      </c>
      <c r="T28" s="52">
        <v>1</v>
      </c>
      <c r="U28" s="52">
        <v>0</v>
      </c>
      <c r="V28" s="52">
        <v>0</v>
      </c>
      <c r="W28" s="52">
        <v>1</v>
      </c>
      <c r="X28" s="52">
        <v>2</v>
      </c>
      <c r="Y28" s="52">
        <v>2</v>
      </c>
      <c r="Z28" s="52">
        <v>1</v>
      </c>
      <c r="AA28" s="52">
        <v>2</v>
      </c>
      <c r="AB28" s="52">
        <v>1</v>
      </c>
      <c r="AC28" s="52">
        <v>0</v>
      </c>
      <c r="AD28" s="52">
        <v>0</v>
      </c>
      <c r="AE28" s="52">
        <v>0</v>
      </c>
      <c r="AF28" s="52">
        <v>0</v>
      </c>
      <c r="AG28" s="52">
        <v>0</v>
      </c>
      <c r="AH28" s="52">
        <v>2</v>
      </c>
      <c r="AI28" s="52">
        <v>0</v>
      </c>
      <c r="AJ28" s="52">
        <v>0</v>
      </c>
      <c r="AK28" s="52">
        <v>1</v>
      </c>
      <c r="AL28" s="52">
        <v>0</v>
      </c>
      <c r="AM28" s="52">
        <v>0</v>
      </c>
      <c r="AN28" s="52">
        <v>0</v>
      </c>
      <c r="AO28" s="52">
        <v>0</v>
      </c>
      <c r="AP28" s="52">
        <v>0</v>
      </c>
      <c r="AQ28" s="52">
        <v>0</v>
      </c>
      <c r="AR28" s="52">
        <v>0</v>
      </c>
      <c r="AS28" s="52">
        <v>0</v>
      </c>
      <c r="AT28" s="52">
        <v>2</v>
      </c>
      <c r="AU28" s="52">
        <v>3</v>
      </c>
      <c r="AV28" s="52">
        <v>0</v>
      </c>
      <c r="AW28" s="52">
        <v>0</v>
      </c>
      <c r="AX28" s="52">
        <v>1</v>
      </c>
      <c r="AY28" s="52">
        <v>0</v>
      </c>
      <c r="AZ28" s="52">
        <v>0</v>
      </c>
      <c r="BA28" s="52">
        <v>1</v>
      </c>
      <c r="BB28" s="52">
        <v>1</v>
      </c>
      <c r="BC28" s="52">
        <v>2</v>
      </c>
      <c r="BD28" s="78">
        <v>6</v>
      </c>
      <c r="BE28" s="48"/>
    </row>
    <row r="29" spans="1:57">
      <c r="A29" s="30" t="s">
        <v>64</v>
      </c>
      <c r="B29" s="31" t="s">
        <v>63</v>
      </c>
      <c r="C29" s="14">
        <f t="shared" si="0"/>
        <v>39</v>
      </c>
      <c r="D29" s="16">
        <v>1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2</v>
      </c>
      <c r="O29" s="52">
        <v>0</v>
      </c>
      <c r="P29" s="52">
        <v>0</v>
      </c>
      <c r="Q29" s="52">
        <v>0</v>
      </c>
      <c r="R29" s="52">
        <v>0</v>
      </c>
      <c r="S29" s="52">
        <v>0</v>
      </c>
      <c r="T29" s="52">
        <v>0</v>
      </c>
      <c r="U29" s="52">
        <v>0</v>
      </c>
      <c r="V29" s="52">
        <v>0</v>
      </c>
      <c r="W29" s="52">
        <v>0</v>
      </c>
      <c r="X29" s="52">
        <v>0</v>
      </c>
      <c r="Y29" s="52">
        <v>0</v>
      </c>
      <c r="Z29" s="52">
        <v>1</v>
      </c>
      <c r="AA29" s="52">
        <v>4</v>
      </c>
      <c r="AB29" s="52">
        <v>0</v>
      </c>
      <c r="AC29" s="52">
        <v>1</v>
      </c>
      <c r="AD29" s="52">
        <v>0</v>
      </c>
      <c r="AE29" s="52">
        <v>2</v>
      </c>
      <c r="AF29" s="52">
        <v>0</v>
      </c>
      <c r="AG29" s="52">
        <v>0</v>
      </c>
      <c r="AH29" s="52">
        <v>0</v>
      </c>
      <c r="AI29" s="52">
        <v>0</v>
      </c>
      <c r="AJ29" s="52">
        <v>0</v>
      </c>
      <c r="AK29" s="52">
        <v>0</v>
      </c>
      <c r="AL29" s="52">
        <v>0</v>
      </c>
      <c r="AM29" s="52">
        <v>0</v>
      </c>
      <c r="AN29" s="52">
        <v>0</v>
      </c>
      <c r="AO29" s="52">
        <v>6</v>
      </c>
      <c r="AP29" s="52">
        <v>0</v>
      </c>
      <c r="AQ29" s="52">
        <v>0</v>
      </c>
      <c r="AR29" s="52">
        <v>0</v>
      </c>
      <c r="AS29" s="52">
        <v>0</v>
      </c>
      <c r="AT29" s="52">
        <v>1</v>
      </c>
      <c r="AU29" s="52">
        <v>1</v>
      </c>
      <c r="AV29" s="52">
        <v>0</v>
      </c>
      <c r="AW29" s="52">
        <v>0</v>
      </c>
      <c r="AX29" s="52">
        <v>0</v>
      </c>
      <c r="AY29" s="52">
        <v>0</v>
      </c>
      <c r="AZ29" s="52">
        <v>0</v>
      </c>
      <c r="BA29" s="52">
        <v>0</v>
      </c>
      <c r="BB29" s="52">
        <v>9</v>
      </c>
      <c r="BC29" s="52">
        <v>0</v>
      </c>
      <c r="BD29" s="78">
        <v>11</v>
      </c>
      <c r="BE29" s="48"/>
    </row>
    <row r="30" spans="1:57">
      <c r="A30" s="30" t="s">
        <v>66</v>
      </c>
      <c r="B30" s="31" t="s">
        <v>65</v>
      </c>
      <c r="C30" s="14">
        <f t="shared" si="0"/>
        <v>12</v>
      </c>
      <c r="D30" s="16">
        <v>1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1</v>
      </c>
      <c r="K30" s="52">
        <v>0</v>
      </c>
      <c r="L30" s="52">
        <v>0</v>
      </c>
      <c r="M30" s="52">
        <v>0</v>
      </c>
      <c r="N30" s="52">
        <v>2</v>
      </c>
      <c r="O30" s="52">
        <v>0</v>
      </c>
      <c r="P30" s="52">
        <v>0</v>
      </c>
      <c r="Q30" s="52">
        <v>0</v>
      </c>
      <c r="R30" s="52">
        <v>1</v>
      </c>
      <c r="S30" s="52">
        <v>0</v>
      </c>
      <c r="T30" s="52">
        <v>0</v>
      </c>
      <c r="U30" s="52">
        <v>0</v>
      </c>
      <c r="V30" s="52">
        <v>0</v>
      </c>
      <c r="W30" s="52">
        <v>0</v>
      </c>
      <c r="X30" s="52">
        <v>1</v>
      </c>
      <c r="Y30" s="52">
        <v>0</v>
      </c>
      <c r="Z30" s="52">
        <v>0</v>
      </c>
      <c r="AA30" s="52">
        <v>0</v>
      </c>
      <c r="AB30" s="52">
        <v>0</v>
      </c>
      <c r="AC30" s="52">
        <v>0</v>
      </c>
      <c r="AD30" s="52">
        <v>1</v>
      </c>
      <c r="AE30" s="52">
        <v>0</v>
      </c>
      <c r="AF30" s="52">
        <v>0</v>
      </c>
      <c r="AG30" s="52">
        <v>0</v>
      </c>
      <c r="AH30" s="52">
        <v>0</v>
      </c>
      <c r="AI30" s="52">
        <v>0</v>
      </c>
      <c r="AJ30" s="52">
        <v>0</v>
      </c>
      <c r="AK30" s="52">
        <v>0</v>
      </c>
      <c r="AL30" s="52">
        <v>0</v>
      </c>
      <c r="AM30" s="52">
        <v>0</v>
      </c>
      <c r="AN30" s="52">
        <v>0</v>
      </c>
      <c r="AO30" s="52">
        <v>0</v>
      </c>
      <c r="AP30" s="52">
        <v>0</v>
      </c>
      <c r="AQ30" s="52">
        <v>0</v>
      </c>
      <c r="AR30" s="52">
        <v>0</v>
      </c>
      <c r="AS30" s="52">
        <v>0</v>
      </c>
      <c r="AT30" s="52">
        <v>0</v>
      </c>
      <c r="AU30" s="52">
        <v>0</v>
      </c>
      <c r="AV30" s="52">
        <v>0</v>
      </c>
      <c r="AW30" s="52">
        <v>0</v>
      </c>
      <c r="AX30" s="52">
        <v>0</v>
      </c>
      <c r="AY30" s="52">
        <v>0</v>
      </c>
      <c r="AZ30" s="52">
        <v>0</v>
      </c>
      <c r="BA30" s="52">
        <v>1</v>
      </c>
      <c r="BB30" s="52">
        <v>0</v>
      </c>
      <c r="BC30" s="52">
        <v>0</v>
      </c>
      <c r="BD30" s="78">
        <v>4</v>
      </c>
      <c r="BE30" s="48"/>
    </row>
    <row r="31" spans="1:57">
      <c r="A31" s="30" t="s">
        <v>68</v>
      </c>
      <c r="B31" s="31" t="s">
        <v>67</v>
      </c>
      <c r="C31" s="14">
        <f t="shared" si="0"/>
        <v>11</v>
      </c>
      <c r="D31" s="16">
        <v>0</v>
      </c>
      <c r="E31" s="52">
        <v>0</v>
      </c>
      <c r="F31" s="52">
        <v>0</v>
      </c>
      <c r="G31" s="52">
        <v>0</v>
      </c>
      <c r="H31" s="52">
        <v>0</v>
      </c>
      <c r="I31" s="52">
        <v>0</v>
      </c>
      <c r="J31" s="52">
        <v>0</v>
      </c>
      <c r="K31" s="52">
        <v>0</v>
      </c>
      <c r="L31" s="52">
        <v>0</v>
      </c>
      <c r="M31" s="52">
        <v>0</v>
      </c>
      <c r="N31" s="52">
        <v>0</v>
      </c>
      <c r="O31" s="52">
        <v>0</v>
      </c>
      <c r="P31" s="52">
        <v>0</v>
      </c>
      <c r="Q31" s="52">
        <v>0</v>
      </c>
      <c r="R31" s="52">
        <v>0</v>
      </c>
      <c r="S31" s="52">
        <v>0</v>
      </c>
      <c r="T31" s="52">
        <v>0</v>
      </c>
      <c r="U31" s="52">
        <v>0</v>
      </c>
      <c r="V31" s="52">
        <v>0</v>
      </c>
      <c r="W31" s="52">
        <v>0</v>
      </c>
      <c r="X31" s="52">
        <v>0</v>
      </c>
      <c r="Y31" s="52">
        <v>0</v>
      </c>
      <c r="Z31" s="52">
        <v>0</v>
      </c>
      <c r="AA31" s="52">
        <v>0</v>
      </c>
      <c r="AB31" s="52">
        <v>0</v>
      </c>
      <c r="AC31" s="52">
        <v>0</v>
      </c>
      <c r="AD31" s="52">
        <v>0</v>
      </c>
      <c r="AE31" s="52">
        <v>0</v>
      </c>
      <c r="AF31" s="52">
        <v>0</v>
      </c>
      <c r="AG31" s="52">
        <v>4</v>
      </c>
      <c r="AH31" s="52">
        <v>0</v>
      </c>
      <c r="AI31" s="52">
        <v>0</v>
      </c>
      <c r="AJ31" s="52">
        <v>0</v>
      </c>
      <c r="AK31" s="52">
        <v>0</v>
      </c>
      <c r="AL31" s="52">
        <v>0</v>
      </c>
      <c r="AM31" s="52">
        <v>0</v>
      </c>
      <c r="AN31" s="52">
        <v>0</v>
      </c>
      <c r="AO31" s="52">
        <v>0</v>
      </c>
      <c r="AP31" s="52">
        <v>0</v>
      </c>
      <c r="AQ31" s="52">
        <v>0</v>
      </c>
      <c r="AR31" s="52">
        <v>0</v>
      </c>
      <c r="AS31" s="52">
        <v>0</v>
      </c>
      <c r="AT31" s="52">
        <v>0</v>
      </c>
      <c r="AU31" s="52">
        <v>2</v>
      </c>
      <c r="AV31" s="52">
        <v>0</v>
      </c>
      <c r="AW31" s="52">
        <v>0</v>
      </c>
      <c r="AX31" s="52">
        <v>0</v>
      </c>
      <c r="AY31" s="52">
        <v>0</v>
      </c>
      <c r="AZ31" s="52">
        <v>0</v>
      </c>
      <c r="BA31" s="52">
        <v>0</v>
      </c>
      <c r="BB31" s="52">
        <v>0</v>
      </c>
      <c r="BC31" s="52">
        <v>0</v>
      </c>
      <c r="BD31" s="78">
        <v>5</v>
      </c>
      <c r="BE31" s="48"/>
    </row>
    <row r="32" spans="1:57">
      <c r="A32" s="30" t="s">
        <v>70</v>
      </c>
      <c r="B32" s="31" t="s">
        <v>69</v>
      </c>
      <c r="C32" s="14">
        <f t="shared" si="0"/>
        <v>3</v>
      </c>
      <c r="D32" s="16">
        <v>0</v>
      </c>
      <c r="E32" s="52">
        <v>0</v>
      </c>
      <c r="F32" s="52">
        <v>0</v>
      </c>
      <c r="G32" s="52">
        <v>0</v>
      </c>
      <c r="H32" s="52">
        <v>0</v>
      </c>
      <c r="I32" s="52">
        <v>0</v>
      </c>
      <c r="J32" s="52">
        <v>0</v>
      </c>
      <c r="K32" s="52">
        <v>0</v>
      </c>
      <c r="L32" s="52">
        <v>0</v>
      </c>
      <c r="M32" s="52">
        <v>0</v>
      </c>
      <c r="N32" s="52">
        <v>0</v>
      </c>
      <c r="O32" s="52">
        <v>0</v>
      </c>
      <c r="P32" s="52">
        <v>0</v>
      </c>
      <c r="Q32" s="52">
        <v>0</v>
      </c>
      <c r="R32" s="52">
        <v>0</v>
      </c>
      <c r="S32" s="52">
        <v>0</v>
      </c>
      <c r="T32" s="52">
        <v>0</v>
      </c>
      <c r="U32" s="52">
        <v>0</v>
      </c>
      <c r="V32" s="52">
        <v>0</v>
      </c>
      <c r="W32" s="52">
        <v>0</v>
      </c>
      <c r="X32" s="52">
        <v>0</v>
      </c>
      <c r="Y32" s="52">
        <v>0</v>
      </c>
      <c r="Z32" s="52">
        <v>0</v>
      </c>
      <c r="AA32" s="52">
        <v>0</v>
      </c>
      <c r="AB32" s="52">
        <v>0</v>
      </c>
      <c r="AC32" s="52">
        <v>1</v>
      </c>
      <c r="AD32" s="52">
        <v>0</v>
      </c>
      <c r="AE32" s="52">
        <v>0</v>
      </c>
      <c r="AF32" s="52">
        <v>0</v>
      </c>
      <c r="AG32" s="52">
        <v>0</v>
      </c>
      <c r="AH32" s="52">
        <v>2</v>
      </c>
      <c r="AI32" s="52">
        <v>0</v>
      </c>
      <c r="AJ32" s="52">
        <v>0</v>
      </c>
      <c r="AK32" s="52">
        <v>0</v>
      </c>
      <c r="AL32" s="52">
        <v>0</v>
      </c>
      <c r="AM32" s="52">
        <v>0</v>
      </c>
      <c r="AN32" s="52">
        <v>0</v>
      </c>
      <c r="AO32" s="52">
        <v>0</v>
      </c>
      <c r="AP32" s="52">
        <v>0</v>
      </c>
      <c r="AQ32" s="52">
        <v>0</v>
      </c>
      <c r="AR32" s="52">
        <v>0</v>
      </c>
      <c r="AS32" s="52">
        <v>0</v>
      </c>
      <c r="AT32" s="52">
        <v>0</v>
      </c>
      <c r="AU32" s="52">
        <v>0</v>
      </c>
      <c r="AV32" s="52">
        <v>0</v>
      </c>
      <c r="AW32" s="52">
        <v>0</v>
      </c>
      <c r="AX32" s="52">
        <v>0</v>
      </c>
      <c r="AY32" s="52">
        <v>0</v>
      </c>
      <c r="AZ32" s="52">
        <v>0</v>
      </c>
      <c r="BA32" s="52">
        <v>0</v>
      </c>
      <c r="BB32" s="52">
        <v>0</v>
      </c>
      <c r="BC32" s="52">
        <v>0</v>
      </c>
      <c r="BD32" s="78">
        <v>0</v>
      </c>
      <c r="BE32" s="48"/>
    </row>
    <row r="33" spans="1:57">
      <c r="A33" s="30" t="s">
        <v>72</v>
      </c>
      <c r="B33" s="31" t="s">
        <v>71</v>
      </c>
      <c r="C33" s="14">
        <f t="shared" si="0"/>
        <v>75</v>
      </c>
      <c r="D33" s="16">
        <v>1</v>
      </c>
      <c r="E33" s="52">
        <v>0</v>
      </c>
      <c r="F33" s="52">
        <v>0</v>
      </c>
      <c r="G33" s="52">
        <v>0</v>
      </c>
      <c r="H33" s="52">
        <v>0</v>
      </c>
      <c r="I33" s="52">
        <v>1</v>
      </c>
      <c r="J33" s="52">
        <v>0</v>
      </c>
      <c r="K33" s="52">
        <v>0</v>
      </c>
      <c r="L33" s="52">
        <v>0</v>
      </c>
      <c r="M33" s="52">
        <v>0</v>
      </c>
      <c r="N33" s="52">
        <v>2</v>
      </c>
      <c r="O33" s="52">
        <v>0</v>
      </c>
      <c r="P33" s="52">
        <v>0</v>
      </c>
      <c r="Q33" s="52">
        <v>0</v>
      </c>
      <c r="R33" s="52">
        <v>0</v>
      </c>
      <c r="S33" s="52">
        <v>0</v>
      </c>
      <c r="T33" s="52">
        <v>0</v>
      </c>
      <c r="U33" s="52">
        <v>1</v>
      </c>
      <c r="V33" s="52">
        <v>0</v>
      </c>
      <c r="W33" s="52">
        <v>0</v>
      </c>
      <c r="X33" s="52">
        <v>1</v>
      </c>
      <c r="Y33" s="52">
        <v>0</v>
      </c>
      <c r="Z33" s="52">
        <v>2</v>
      </c>
      <c r="AA33" s="52">
        <v>0</v>
      </c>
      <c r="AB33" s="52">
        <v>0</v>
      </c>
      <c r="AC33" s="52">
        <v>0</v>
      </c>
      <c r="AD33" s="52">
        <v>0</v>
      </c>
      <c r="AE33" s="52">
        <v>2</v>
      </c>
      <c r="AF33" s="52">
        <v>0</v>
      </c>
      <c r="AG33" s="52">
        <v>0</v>
      </c>
      <c r="AH33" s="52">
        <v>0</v>
      </c>
      <c r="AI33" s="52">
        <v>0</v>
      </c>
      <c r="AJ33" s="52">
        <v>0</v>
      </c>
      <c r="AK33" s="52">
        <v>0</v>
      </c>
      <c r="AL33" s="52">
        <v>0</v>
      </c>
      <c r="AM33" s="52">
        <v>0</v>
      </c>
      <c r="AN33" s="52">
        <v>1</v>
      </c>
      <c r="AO33" s="52">
        <v>1</v>
      </c>
      <c r="AP33" s="52">
        <v>0</v>
      </c>
      <c r="AQ33" s="52">
        <v>0</v>
      </c>
      <c r="AR33" s="52">
        <v>0</v>
      </c>
      <c r="AS33" s="52">
        <v>0</v>
      </c>
      <c r="AT33" s="52">
        <v>2</v>
      </c>
      <c r="AU33" s="52">
        <v>0</v>
      </c>
      <c r="AV33" s="52">
        <v>0</v>
      </c>
      <c r="AW33" s="52">
        <v>0</v>
      </c>
      <c r="AX33" s="52">
        <v>1</v>
      </c>
      <c r="AY33" s="52">
        <v>2</v>
      </c>
      <c r="AZ33" s="52">
        <v>0</v>
      </c>
      <c r="BA33" s="52">
        <v>0</v>
      </c>
      <c r="BB33" s="52">
        <v>1</v>
      </c>
      <c r="BC33" s="52">
        <v>1</v>
      </c>
      <c r="BD33" s="78">
        <v>56</v>
      </c>
      <c r="BE33" s="48"/>
    </row>
    <row r="34" spans="1:57">
      <c r="A34" s="32" t="s">
        <v>74</v>
      </c>
      <c r="B34" s="33" t="s">
        <v>73</v>
      </c>
      <c r="C34" s="14">
        <f t="shared" si="0"/>
        <v>0</v>
      </c>
      <c r="D34" s="16">
        <v>0</v>
      </c>
      <c r="E34" s="52">
        <v>0</v>
      </c>
      <c r="F34" s="52">
        <v>0</v>
      </c>
      <c r="G34" s="52">
        <v>0</v>
      </c>
      <c r="H34" s="52">
        <v>0</v>
      </c>
      <c r="I34" s="52">
        <v>0</v>
      </c>
      <c r="J34" s="52">
        <v>0</v>
      </c>
      <c r="K34" s="52">
        <v>0</v>
      </c>
      <c r="L34" s="52">
        <v>0</v>
      </c>
      <c r="M34" s="52">
        <v>0</v>
      </c>
      <c r="N34" s="52">
        <v>0</v>
      </c>
      <c r="O34" s="52">
        <v>0</v>
      </c>
      <c r="P34" s="52">
        <v>0</v>
      </c>
      <c r="Q34" s="52">
        <v>0</v>
      </c>
      <c r="R34" s="52">
        <v>0</v>
      </c>
      <c r="S34" s="52">
        <v>0</v>
      </c>
      <c r="T34" s="52">
        <v>0</v>
      </c>
      <c r="U34" s="52">
        <v>0</v>
      </c>
      <c r="V34" s="52">
        <v>0</v>
      </c>
      <c r="W34" s="52">
        <v>0</v>
      </c>
      <c r="X34" s="52">
        <v>0</v>
      </c>
      <c r="Y34" s="52">
        <v>0</v>
      </c>
      <c r="Z34" s="52">
        <v>0</v>
      </c>
      <c r="AA34" s="52">
        <v>0</v>
      </c>
      <c r="AB34" s="52">
        <v>0</v>
      </c>
      <c r="AC34" s="52">
        <v>0</v>
      </c>
      <c r="AD34" s="52">
        <v>0</v>
      </c>
      <c r="AE34" s="52">
        <v>0</v>
      </c>
      <c r="AF34" s="52">
        <v>0</v>
      </c>
      <c r="AG34" s="52">
        <v>0</v>
      </c>
      <c r="AH34" s="52">
        <v>0</v>
      </c>
      <c r="AI34" s="52">
        <v>0</v>
      </c>
      <c r="AJ34" s="52">
        <v>0</v>
      </c>
      <c r="AK34" s="52">
        <v>0</v>
      </c>
      <c r="AL34" s="52">
        <v>0</v>
      </c>
      <c r="AM34" s="52">
        <v>0</v>
      </c>
      <c r="AN34" s="52">
        <v>0</v>
      </c>
      <c r="AO34" s="52">
        <v>0</v>
      </c>
      <c r="AP34" s="52">
        <v>0</v>
      </c>
      <c r="AQ34" s="52">
        <v>0</v>
      </c>
      <c r="AR34" s="52">
        <v>0</v>
      </c>
      <c r="AS34" s="52">
        <v>0</v>
      </c>
      <c r="AT34" s="52">
        <v>0</v>
      </c>
      <c r="AU34" s="52">
        <v>0</v>
      </c>
      <c r="AV34" s="52">
        <v>0</v>
      </c>
      <c r="AW34" s="52">
        <v>0</v>
      </c>
      <c r="AX34" s="52">
        <v>0</v>
      </c>
      <c r="AY34" s="52">
        <v>0</v>
      </c>
      <c r="AZ34" s="52">
        <v>0</v>
      </c>
      <c r="BA34" s="52">
        <v>0</v>
      </c>
      <c r="BB34" s="52">
        <v>0</v>
      </c>
      <c r="BC34" s="52">
        <v>0</v>
      </c>
      <c r="BD34" s="78">
        <v>0</v>
      </c>
      <c r="BE34" s="48"/>
    </row>
    <row r="35" spans="1:57">
      <c r="A35" s="32" t="s">
        <v>76</v>
      </c>
      <c r="B35" s="33" t="s">
        <v>75</v>
      </c>
      <c r="C35" s="14">
        <f t="shared" si="0"/>
        <v>9</v>
      </c>
      <c r="D35" s="16">
        <v>0</v>
      </c>
      <c r="E35" s="52">
        <v>0</v>
      </c>
      <c r="F35" s="52">
        <v>0</v>
      </c>
      <c r="G35" s="52">
        <v>0</v>
      </c>
      <c r="H35" s="52">
        <v>0</v>
      </c>
      <c r="I35" s="52">
        <v>0</v>
      </c>
      <c r="J35" s="52">
        <v>0</v>
      </c>
      <c r="K35" s="52">
        <v>0</v>
      </c>
      <c r="L35" s="52">
        <v>0</v>
      </c>
      <c r="M35" s="52">
        <v>0</v>
      </c>
      <c r="N35" s="52">
        <v>1</v>
      </c>
      <c r="O35" s="52">
        <v>0</v>
      </c>
      <c r="P35" s="52">
        <v>0</v>
      </c>
      <c r="Q35" s="52">
        <v>0</v>
      </c>
      <c r="R35" s="52">
        <v>0</v>
      </c>
      <c r="S35" s="52">
        <v>0</v>
      </c>
      <c r="T35" s="52">
        <v>0</v>
      </c>
      <c r="U35" s="52">
        <v>0</v>
      </c>
      <c r="V35" s="52">
        <v>0</v>
      </c>
      <c r="W35" s="52">
        <v>1</v>
      </c>
      <c r="X35" s="52">
        <v>0</v>
      </c>
      <c r="Y35" s="52">
        <v>0</v>
      </c>
      <c r="Z35" s="52">
        <v>0</v>
      </c>
      <c r="AA35" s="52">
        <v>1</v>
      </c>
      <c r="AB35" s="52">
        <v>0</v>
      </c>
      <c r="AC35" s="52">
        <v>1</v>
      </c>
      <c r="AD35" s="52">
        <v>0</v>
      </c>
      <c r="AE35" s="52">
        <v>0</v>
      </c>
      <c r="AF35" s="52">
        <v>0</v>
      </c>
      <c r="AG35" s="52">
        <v>0</v>
      </c>
      <c r="AH35" s="52">
        <v>0</v>
      </c>
      <c r="AI35" s="52">
        <v>1</v>
      </c>
      <c r="AJ35" s="52">
        <v>0</v>
      </c>
      <c r="AK35" s="52">
        <v>0</v>
      </c>
      <c r="AL35" s="52">
        <v>0</v>
      </c>
      <c r="AM35" s="52">
        <v>0</v>
      </c>
      <c r="AN35" s="52">
        <v>0</v>
      </c>
      <c r="AO35" s="52">
        <v>3</v>
      </c>
      <c r="AP35" s="52">
        <v>0</v>
      </c>
      <c r="AQ35" s="52">
        <v>0</v>
      </c>
      <c r="AR35" s="52">
        <v>0</v>
      </c>
      <c r="AS35" s="52">
        <v>0</v>
      </c>
      <c r="AT35" s="52">
        <v>0</v>
      </c>
      <c r="AU35" s="52">
        <v>1</v>
      </c>
      <c r="AV35" s="52">
        <v>0</v>
      </c>
      <c r="AW35" s="52">
        <v>0</v>
      </c>
      <c r="AX35" s="52">
        <v>0</v>
      </c>
      <c r="AY35" s="52">
        <v>0</v>
      </c>
      <c r="AZ35" s="52">
        <v>0</v>
      </c>
      <c r="BA35" s="52">
        <v>0</v>
      </c>
      <c r="BB35" s="52">
        <v>0</v>
      </c>
      <c r="BC35" s="52">
        <v>0</v>
      </c>
      <c r="BD35" s="78">
        <v>0</v>
      </c>
      <c r="BE35" s="48"/>
    </row>
    <row r="36" spans="1:57">
      <c r="A36" s="32" t="s">
        <v>78</v>
      </c>
      <c r="B36" s="33" t="s">
        <v>77</v>
      </c>
      <c r="C36" s="14">
        <f t="shared" si="0"/>
        <v>8</v>
      </c>
      <c r="D36" s="16">
        <v>0</v>
      </c>
      <c r="E36" s="52">
        <v>0</v>
      </c>
      <c r="F36" s="52">
        <v>0</v>
      </c>
      <c r="G36" s="52">
        <v>0</v>
      </c>
      <c r="H36" s="52">
        <v>0</v>
      </c>
      <c r="I36" s="52">
        <v>0</v>
      </c>
      <c r="J36" s="52">
        <v>0</v>
      </c>
      <c r="K36" s="52">
        <v>0</v>
      </c>
      <c r="L36" s="52">
        <v>0</v>
      </c>
      <c r="M36" s="52">
        <v>0</v>
      </c>
      <c r="N36" s="52">
        <v>0</v>
      </c>
      <c r="O36" s="52">
        <v>0</v>
      </c>
      <c r="P36" s="52">
        <v>0</v>
      </c>
      <c r="Q36" s="52">
        <v>0</v>
      </c>
      <c r="R36" s="52">
        <v>0</v>
      </c>
      <c r="S36" s="52">
        <v>0</v>
      </c>
      <c r="T36" s="52">
        <v>0</v>
      </c>
      <c r="U36" s="52">
        <v>0</v>
      </c>
      <c r="V36" s="52">
        <v>0</v>
      </c>
      <c r="W36" s="52">
        <v>0</v>
      </c>
      <c r="X36" s="52">
        <v>0</v>
      </c>
      <c r="Y36" s="52">
        <v>0</v>
      </c>
      <c r="Z36" s="52">
        <v>0</v>
      </c>
      <c r="AA36" s="52">
        <v>0</v>
      </c>
      <c r="AB36" s="52">
        <v>0</v>
      </c>
      <c r="AC36" s="52">
        <v>0</v>
      </c>
      <c r="AD36" s="52">
        <v>0</v>
      </c>
      <c r="AE36" s="52">
        <v>0</v>
      </c>
      <c r="AF36" s="52">
        <v>0</v>
      </c>
      <c r="AG36" s="52">
        <v>0</v>
      </c>
      <c r="AH36" s="52">
        <v>0</v>
      </c>
      <c r="AI36" s="52">
        <v>0</v>
      </c>
      <c r="AJ36" s="52">
        <v>0</v>
      </c>
      <c r="AK36" s="52">
        <v>0</v>
      </c>
      <c r="AL36" s="52">
        <v>6</v>
      </c>
      <c r="AM36" s="52">
        <v>0</v>
      </c>
      <c r="AN36" s="52">
        <v>0</v>
      </c>
      <c r="AO36" s="52">
        <v>1</v>
      </c>
      <c r="AP36" s="52">
        <v>0</v>
      </c>
      <c r="AQ36" s="52">
        <v>0</v>
      </c>
      <c r="AR36" s="52">
        <v>0</v>
      </c>
      <c r="AS36" s="52">
        <v>0</v>
      </c>
      <c r="AT36" s="52">
        <v>0</v>
      </c>
      <c r="AU36" s="52">
        <v>0</v>
      </c>
      <c r="AV36" s="52">
        <v>0</v>
      </c>
      <c r="AW36" s="52">
        <v>0</v>
      </c>
      <c r="AX36" s="52">
        <v>0</v>
      </c>
      <c r="AY36" s="52">
        <v>0</v>
      </c>
      <c r="AZ36" s="52">
        <v>0</v>
      </c>
      <c r="BA36" s="52">
        <v>0</v>
      </c>
      <c r="BB36" s="52">
        <v>0</v>
      </c>
      <c r="BC36" s="52">
        <v>0</v>
      </c>
      <c r="BD36" s="78">
        <v>1</v>
      </c>
      <c r="BE36" s="48"/>
    </row>
    <row r="37" spans="1:57">
      <c r="A37" s="32" t="s">
        <v>80</v>
      </c>
      <c r="B37" s="33" t="s">
        <v>79</v>
      </c>
      <c r="C37" s="14">
        <f t="shared" si="0"/>
        <v>6</v>
      </c>
      <c r="D37" s="16">
        <v>0</v>
      </c>
      <c r="E37" s="52">
        <v>0</v>
      </c>
      <c r="F37" s="52">
        <v>0</v>
      </c>
      <c r="G37" s="52">
        <v>0</v>
      </c>
      <c r="H37" s="52">
        <v>0</v>
      </c>
      <c r="I37" s="52">
        <v>0</v>
      </c>
      <c r="J37" s="52">
        <v>0</v>
      </c>
      <c r="K37" s="52">
        <v>0</v>
      </c>
      <c r="L37" s="52">
        <v>0</v>
      </c>
      <c r="M37" s="52">
        <v>0</v>
      </c>
      <c r="N37" s="52">
        <v>1</v>
      </c>
      <c r="O37" s="52">
        <v>0</v>
      </c>
      <c r="P37" s="52">
        <v>0</v>
      </c>
      <c r="Q37" s="52">
        <v>0</v>
      </c>
      <c r="R37" s="52">
        <v>0</v>
      </c>
      <c r="S37" s="52">
        <v>0</v>
      </c>
      <c r="T37" s="52">
        <v>0</v>
      </c>
      <c r="U37" s="52">
        <v>0</v>
      </c>
      <c r="V37" s="52">
        <v>0</v>
      </c>
      <c r="W37" s="52">
        <v>0</v>
      </c>
      <c r="X37" s="52">
        <v>0</v>
      </c>
      <c r="Y37" s="52">
        <v>0</v>
      </c>
      <c r="Z37" s="52">
        <v>0</v>
      </c>
      <c r="AA37" s="52">
        <v>0</v>
      </c>
      <c r="AB37" s="52">
        <v>0</v>
      </c>
      <c r="AC37" s="52">
        <v>0</v>
      </c>
      <c r="AD37" s="52">
        <v>0</v>
      </c>
      <c r="AE37" s="52">
        <v>0</v>
      </c>
      <c r="AF37" s="52">
        <v>0</v>
      </c>
      <c r="AG37" s="52">
        <v>0</v>
      </c>
      <c r="AH37" s="52">
        <v>0</v>
      </c>
      <c r="AI37" s="52">
        <v>0</v>
      </c>
      <c r="AJ37" s="52">
        <v>0</v>
      </c>
      <c r="AK37" s="52">
        <v>0</v>
      </c>
      <c r="AL37" s="52">
        <v>0</v>
      </c>
      <c r="AM37" s="52">
        <v>0</v>
      </c>
      <c r="AN37" s="52">
        <v>0</v>
      </c>
      <c r="AO37" s="52">
        <v>4</v>
      </c>
      <c r="AP37" s="52">
        <v>0</v>
      </c>
      <c r="AQ37" s="52">
        <v>0</v>
      </c>
      <c r="AR37" s="52">
        <v>0</v>
      </c>
      <c r="AS37" s="52">
        <v>0</v>
      </c>
      <c r="AT37" s="52">
        <v>0</v>
      </c>
      <c r="AU37" s="52">
        <v>0</v>
      </c>
      <c r="AV37" s="52">
        <v>0</v>
      </c>
      <c r="AW37" s="52">
        <v>0</v>
      </c>
      <c r="AX37" s="52">
        <v>0</v>
      </c>
      <c r="AY37" s="52">
        <v>0</v>
      </c>
      <c r="AZ37" s="52">
        <v>0</v>
      </c>
      <c r="BA37" s="52">
        <v>0</v>
      </c>
      <c r="BB37" s="52">
        <v>0</v>
      </c>
      <c r="BC37" s="52">
        <v>0</v>
      </c>
      <c r="BD37" s="78">
        <v>1</v>
      </c>
      <c r="BE37" s="48"/>
    </row>
    <row r="38" spans="1:57">
      <c r="A38" s="32" t="s">
        <v>82</v>
      </c>
      <c r="B38" s="33" t="s">
        <v>81</v>
      </c>
      <c r="C38" s="14">
        <f t="shared" si="0"/>
        <v>1</v>
      </c>
      <c r="D38" s="16">
        <v>0</v>
      </c>
      <c r="E38" s="52">
        <v>0</v>
      </c>
      <c r="F38" s="52">
        <v>0</v>
      </c>
      <c r="G38" s="52">
        <v>0</v>
      </c>
      <c r="H38" s="52">
        <v>0</v>
      </c>
      <c r="I38" s="52">
        <v>0</v>
      </c>
      <c r="J38" s="52">
        <v>0</v>
      </c>
      <c r="K38" s="52">
        <v>0</v>
      </c>
      <c r="L38" s="52">
        <v>0</v>
      </c>
      <c r="M38" s="52">
        <v>0</v>
      </c>
      <c r="N38" s="52">
        <v>0</v>
      </c>
      <c r="O38" s="52">
        <v>0</v>
      </c>
      <c r="P38" s="52">
        <v>0</v>
      </c>
      <c r="Q38" s="52">
        <v>0</v>
      </c>
      <c r="R38" s="52">
        <v>1</v>
      </c>
      <c r="S38" s="52">
        <v>0</v>
      </c>
      <c r="T38" s="52">
        <v>0</v>
      </c>
      <c r="U38" s="52">
        <v>0</v>
      </c>
      <c r="V38" s="52">
        <v>0</v>
      </c>
      <c r="W38" s="52">
        <v>0</v>
      </c>
      <c r="X38" s="52">
        <v>0</v>
      </c>
      <c r="Y38" s="52">
        <v>0</v>
      </c>
      <c r="Z38" s="52">
        <v>0</v>
      </c>
      <c r="AA38" s="52">
        <v>0</v>
      </c>
      <c r="AB38" s="52">
        <v>0</v>
      </c>
      <c r="AC38" s="52">
        <v>0</v>
      </c>
      <c r="AD38" s="52">
        <v>0</v>
      </c>
      <c r="AE38" s="52">
        <v>0</v>
      </c>
      <c r="AF38" s="52">
        <v>0</v>
      </c>
      <c r="AG38" s="52">
        <v>0</v>
      </c>
      <c r="AH38" s="52">
        <v>0</v>
      </c>
      <c r="AI38" s="52">
        <v>0</v>
      </c>
      <c r="AJ38" s="52">
        <v>0</v>
      </c>
      <c r="AK38" s="52">
        <v>0</v>
      </c>
      <c r="AL38" s="52">
        <v>0</v>
      </c>
      <c r="AM38" s="52">
        <v>0</v>
      </c>
      <c r="AN38" s="52">
        <v>0</v>
      </c>
      <c r="AO38" s="52">
        <v>0</v>
      </c>
      <c r="AP38" s="52">
        <v>0</v>
      </c>
      <c r="AQ38" s="52">
        <v>0</v>
      </c>
      <c r="AR38" s="52">
        <v>0</v>
      </c>
      <c r="AS38" s="52">
        <v>0</v>
      </c>
      <c r="AT38" s="52">
        <v>0</v>
      </c>
      <c r="AU38" s="52">
        <v>0</v>
      </c>
      <c r="AV38" s="52">
        <v>0</v>
      </c>
      <c r="AW38" s="52">
        <v>0</v>
      </c>
      <c r="AX38" s="52">
        <v>0</v>
      </c>
      <c r="AY38" s="52">
        <v>0</v>
      </c>
      <c r="AZ38" s="52">
        <v>0</v>
      </c>
      <c r="BA38" s="52">
        <v>0</v>
      </c>
      <c r="BB38" s="52">
        <v>0</v>
      </c>
      <c r="BC38" s="52">
        <v>0</v>
      </c>
      <c r="BD38" s="78">
        <v>0</v>
      </c>
      <c r="BE38" s="48"/>
    </row>
    <row r="39" spans="1:57">
      <c r="A39" s="32" t="s">
        <v>84</v>
      </c>
      <c r="B39" s="33" t="s">
        <v>83</v>
      </c>
      <c r="C39" s="14">
        <f t="shared" si="0"/>
        <v>2</v>
      </c>
      <c r="D39" s="16">
        <v>0</v>
      </c>
      <c r="E39" s="52">
        <v>0</v>
      </c>
      <c r="F39" s="52">
        <v>0</v>
      </c>
      <c r="G39" s="52">
        <v>0</v>
      </c>
      <c r="H39" s="52">
        <v>0</v>
      </c>
      <c r="I39" s="52">
        <v>0</v>
      </c>
      <c r="J39" s="52">
        <v>0</v>
      </c>
      <c r="K39" s="52">
        <v>0</v>
      </c>
      <c r="L39" s="52">
        <v>0</v>
      </c>
      <c r="M39" s="52">
        <v>0</v>
      </c>
      <c r="N39" s="52">
        <v>0</v>
      </c>
      <c r="O39" s="52">
        <v>0</v>
      </c>
      <c r="P39" s="52">
        <v>0</v>
      </c>
      <c r="Q39" s="52">
        <v>0</v>
      </c>
      <c r="R39" s="52">
        <v>0</v>
      </c>
      <c r="S39" s="52">
        <v>0</v>
      </c>
      <c r="T39" s="52">
        <v>0</v>
      </c>
      <c r="U39" s="52">
        <v>0</v>
      </c>
      <c r="V39" s="52">
        <v>0</v>
      </c>
      <c r="W39" s="52">
        <v>0</v>
      </c>
      <c r="X39" s="52">
        <v>0</v>
      </c>
      <c r="Y39" s="52">
        <v>0</v>
      </c>
      <c r="Z39" s="52">
        <v>0</v>
      </c>
      <c r="AA39" s="52">
        <v>0</v>
      </c>
      <c r="AB39" s="52">
        <v>0</v>
      </c>
      <c r="AC39" s="52">
        <v>0</v>
      </c>
      <c r="AD39" s="52">
        <v>0</v>
      </c>
      <c r="AE39" s="52">
        <v>0</v>
      </c>
      <c r="AF39" s="52">
        <v>0</v>
      </c>
      <c r="AG39" s="52">
        <v>0</v>
      </c>
      <c r="AH39" s="52">
        <v>0</v>
      </c>
      <c r="AI39" s="52">
        <v>0</v>
      </c>
      <c r="AJ39" s="52">
        <v>0</v>
      </c>
      <c r="AK39" s="52">
        <v>0</v>
      </c>
      <c r="AL39" s="52">
        <v>0</v>
      </c>
      <c r="AM39" s="52">
        <v>0</v>
      </c>
      <c r="AN39" s="52">
        <v>0</v>
      </c>
      <c r="AO39" s="52">
        <v>0</v>
      </c>
      <c r="AP39" s="52">
        <v>0</v>
      </c>
      <c r="AQ39" s="52">
        <v>0</v>
      </c>
      <c r="AR39" s="52">
        <v>0</v>
      </c>
      <c r="AS39" s="52">
        <v>0</v>
      </c>
      <c r="AT39" s="52">
        <v>0</v>
      </c>
      <c r="AU39" s="52">
        <v>0</v>
      </c>
      <c r="AV39" s="52">
        <v>0</v>
      </c>
      <c r="AW39" s="52">
        <v>0</v>
      </c>
      <c r="AX39" s="52">
        <v>0</v>
      </c>
      <c r="AY39" s="52">
        <v>0</v>
      </c>
      <c r="AZ39" s="52">
        <v>0</v>
      </c>
      <c r="BA39" s="52">
        <v>0</v>
      </c>
      <c r="BB39" s="52">
        <v>0</v>
      </c>
      <c r="BC39" s="52">
        <v>0</v>
      </c>
      <c r="BD39" s="78">
        <v>2</v>
      </c>
      <c r="BE39" s="48"/>
    </row>
    <row r="40" spans="1:57">
      <c r="A40" s="32" t="s">
        <v>86</v>
      </c>
      <c r="B40" s="33" t="s">
        <v>85</v>
      </c>
      <c r="C40" s="14">
        <f t="shared" si="0"/>
        <v>66</v>
      </c>
      <c r="D40" s="16">
        <v>1</v>
      </c>
      <c r="E40" s="52">
        <v>1</v>
      </c>
      <c r="F40" s="52">
        <v>0</v>
      </c>
      <c r="G40" s="52">
        <v>0</v>
      </c>
      <c r="H40" s="52">
        <v>1</v>
      </c>
      <c r="I40" s="52">
        <v>0</v>
      </c>
      <c r="J40" s="52">
        <v>1</v>
      </c>
      <c r="K40" s="52">
        <v>1</v>
      </c>
      <c r="L40" s="52">
        <v>1</v>
      </c>
      <c r="M40" s="52">
        <v>0</v>
      </c>
      <c r="N40" s="52">
        <v>20</v>
      </c>
      <c r="O40" s="52">
        <v>0</v>
      </c>
      <c r="P40" s="52">
        <v>0</v>
      </c>
      <c r="Q40" s="52">
        <v>0</v>
      </c>
      <c r="R40" s="52">
        <v>2</v>
      </c>
      <c r="S40" s="52">
        <v>0</v>
      </c>
      <c r="T40" s="52">
        <v>0</v>
      </c>
      <c r="U40" s="52">
        <v>1</v>
      </c>
      <c r="V40" s="52">
        <v>0</v>
      </c>
      <c r="W40" s="52">
        <v>0</v>
      </c>
      <c r="X40" s="52">
        <v>1</v>
      </c>
      <c r="Y40" s="52">
        <v>0</v>
      </c>
      <c r="Z40" s="52">
        <v>0</v>
      </c>
      <c r="AA40" s="52">
        <v>4</v>
      </c>
      <c r="AB40" s="52">
        <v>0</v>
      </c>
      <c r="AC40" s="52">
        <v>1</v>
      </c>
      <c r="AD40" s="52">
        <v>3</v>
      </c>
      <c r="AE40" s="52">
        <v>0</v>
      </c>
      <c r="AF40" s="52">
        <v>0</v>
      </c>
      <c r="AG40" s="52">
        <v>0</v>
      </c>
      <c r="AH40" s="52">
        <v>0</v>
      </c>
      <c r="AI40" s="52">
        <v>0</v>
      </c>
      <c r="AJ40" s="52">
        <v>0</v>
      </c>
      <c r="AK40" s="52">
        <v>0</v>
      </c>
      <c r="AL40" s="52">
        <v>0</v>
      </c>
      <c r="AM40" s="52">
        <v>0</v>
      </c>
      <c r="AN40" s="52">
        <v>1</v>
      </c>
      <c r="AO40" s="52">
        <v>0</v>
      </c>
      <c r="AP40" s="52">
        <v>0</v>
      </c>
      <c r="AQ40" s="52">
        <v>0</v>
      </c>
      <c r="AR40" s="52">
        <v>0</v>
      </c>
      <c r="AS40" s="52">
        <v>0</v>
      </c>
      <c r="AT40" s="52">
        <v>0</v>
      </c>
      <c r="AU40" s="52">
        <v>2</v>
      </c>
      <c r="AV40" s="52">
        <v>0</v>
      </c>
      <c r="AW40" s="52">
        <v>1</v>
      </c>
      <c r="AX40" s="52">
        <v>0</v>
      </c>
      <c r="AY40" s="52">
        <v>0</v>
      </c>
      <c r="AZ40" s="52">
        <v>1</v>
      </c>
      <c r="BA40" s="52">
        <v>1</v>
      </c>
      <c r="BB40" s="52">
        <v>2</v>
      </c>
      <c r="BC40" s="52">
        <v>0</v>
      </c>
      <c r="BD40" s="78">
        <v>20</v>
      </c>
      <c r="BE40" s="48"/>
    </row>
    <row r="41" spans="1:57">
      <c r="A41" s="34" t="s">
        <v>88</v>
      </c>
      <c r="B41" s="35" t="s">
        <v>87</v>
      </c>
      <c r="C41" s="14">
        <f t="shared" si="0"/>
        <v>17</v>
      </c>
      <c r="D41" s="16">
        <v>0</v>
      </c>
      <c r="E41" s="52">
        <v>0</v>
      </c>
      <c r="F41" s="52">
        <v>0</v>
      </c>
      <c r="G41" s="52">
        <v>0</v>
      </c>
      <c r="H41" s="52">
        <v>0</v>
      </c>
      <c r="I41" s="52">
        <v>0</v>
      </c>
      <c r="J41" s="52">
        <v>0</v>
      </c>
      <c r="K41" s="52">
        <v>0</v>
      </c>
      <c r="L41" s="52">
        <v>0</v>
      </c>
      <c r="M41" s="52">
        <v>0</v>
      </c>
      <c r="N41" s="52">
        <v>0</v>
      </c>
      <c r="O41" s="52">
        <v>0</v>
      </c>
      <c r="P41" s="52">
        <v>0</v>
      </c>
      <c r="Q41" s="52">
        <v>0</v>
      </c>
      <c r="R41" s="52">
        <v>0</v>
      </c>
      <c r="S41" s="52">
        <v>0</v>
      </c>
      <c r="T41" s="52">
        <v>0</v>
      </c>
      <c r="U41" s="52">
        <v>0</v>
      </c>
      <c r="V41" s="52">
        <v>0</v>
      </c>
      <c r="W41" s="52">
        <v>0</v>
      </c>
      <c r="X41" s="52">
        <v>0</v>
      </c>
      <c r="Y41" s="52">
        <v>1</v>
      </c>
      <c r="Z41" s="52">
        <v>0</v>
      </c>
      <c r="AA41" s="52">
        <v>1</v>
      </c>
      <c r="AB41" s="52">
        <v>0</v>
      </c>
      <c r="AC41" s="52">
        <v>1</v>
      </c>
      <c r="AD41" s="52">
        <v>1</v>
      </c>
      <c r="AE41" s="52">
        <v>0</v>
      </c>
      <c r="AF41" s="52">
        <v>0</v>
      </c>
      <c r="AG41" s="52">
        <v>0</v>
      </c>
      <c r="AH41" s="52">
        <v>0</v>
      </c>
      <c r="AI41" s="52">
        <v>0</v>
      </c>
      <c r="AJ41" s="52">
        <v>0</v>
      </c>
      <c r="AK41" s="52">
        <v>0</v>
      </c>
      <c r="AL41" s="52">
        <v>0</v>
      </c>
      <c r="AM41" s="52">
        <v>0</v>
      </c>
      <c r="AN41" s="52">
        <v>0</v>
      </c>
      <c r="AO41" s="52">
        <v>0</v>
      </c>
      <c r="AP41" s="52">
        <v>0</v>
      </c>
      <c r="AQ41" s="52">
        <v>7</v>
      </c>
      <c r="AR41" s="52">
        <v>0</v>
      </c>
      <c r="AS41" s="52">
        <v>1</v>
      </c>
      <c r="AT41" s="52">
        <v>1</v>
      </c>
      <c r="AU41" s="52">
        <v>0</v>
      </c>
      <c r="AV41" s="52">
        <v>1</v>
      </c>
      <c r="AW41" s="52">
        <v>2</v>
      </c>
      <c r="AX41" s="52">
        <v>0</v>
      </c>
      <c r="AY41" s="52">
        <v>0</v>
      </c>
      <c r="AZ41" s="52">
        <v>0</v>
      </c>
      <c r="BA41" s="52">
        <v>0</v>
      </c>
      <c r="BB41" s="52">
        <v>1</v>
      </c>
      <c r="BC41" s="52">
        <v>0</v>
      </c>
      <c r="BD41" s="78">
        <v>0</v>
      </c>
      <c r="BE41" s="48"/>
    </row>
    <row r="42" spans="1:57">
      <c r="A42" s="34" t="s">
        <v>90</v>
      </c>
      <c r="B42" s="35" t="s">
        <v>89</v>
      </c>
      <c r="C42" s="14">
        <f t="shared" si="0"/>
        <v>54</v>
      </c>
      <c r="D42" s="16">
        <v>1</v>
      </c>
      <c r="E42" s="52">
        <v>0</v>
      </c>
      <c r="F42" s="52">
        <v>0</v>
      </c>
      <c r="G42" s="52">
        <v>0</v>
      </c>
      <c r="H42" s="52">
        <v>1</v>
      </c>
      <c r="I42" s="52">
        <v>0</v>
      </c>
      <c r="J42" s="52">
        <v>1</v>
      </c>
      <c r="K42" s="52">
        <v>0</v>
      </c>
      <c r="L42" s="52">
        <v>0</v>
      </c>
      <c r="M42" s="52">
        <v>0</v>
      </c>
      <c r="N42" s="52">
        <v>0</v>
      </c>
      <c r="O42" s="52">
        <v>0</v>
      </c>
      <c r="P42" s="52">
        <v>0</v>
      </c>
      <c r="Q42" s="52">
        <v>0</v>
      </c>
      <c r="R42" s="52">
        <v>0</v>
      </c>
      <c r="S42" s="52">
        <v>0</v>
      </c>
      <c r="T42" s="52">
        <v>0</v>
      </c>
      <c r="U42" s="52">
        <v>0</v>
      </c>
      <c r="V42" s="52">
        <v>0</v>
      </c>
      <c r="W42" s="52">
        <v>1</v>
      </c>
      <c r="X42" s="52">
        <v>1</v>
      </c>
      <c r="Y42" s="52">
        <v>0</v>
      </c>
      <c r="Z42" s="52">
        <v>0</v>
      </c>
      <c r="AA42" s="52">
        <v>1</v>
      </c>
      <c r="AB42" s="52">
        <v>0</v>
      </c>
      <c r="AC42" s="52">
        <v>0</v>
      </c>
      <c r="AD42" s="52">
        <v>0</v>
      </c>
      <c r="AE42" s="52">
        <v>0</v>
      </c>
      <c r="AF42" s="52">
        <v>0</v>
      </c>
      <c r="AG42" s="52">
        <v>0</v>
      </c>
      <c r="AH42" s="52">
        <v>0</v>
      </c>
      <c r="AI42" s="52">
        <v>0</v>
      </c>
      <c r="AJ42" s="52">
        <v>0</v>
      </c>
      <c r="AK42" s="52">
        <v>0</v>
      </c>
      <c r="AL42" s="52">
        <v>0</v>
      </c>
      <c r="AM42" s="52">
        <v>0</v>
      </c>
      <c r="AN42" s="52">
        <v>0</v>
      </c>
      <c r="AO42" s="52">
        <v>1</v>
      </c>
      <c r="AP42" s="52">
        <v>29</v>
      </c>
      <c r="AQ42" s="52">
        <v>0</v>
      </c>
      <c r="AR42" s="52">
        <v>6</v>
      </c>
      <c r="AS42" s="52">
        <v>1</v>
      </c>
      <c r="AT42" s="52">
        <v>8</v>
      </c>
      <c r="AU42" s="52">
        <v>1</v>
      </c>
      <c r="AV42" s="52">
        <v>0</v>
      </c>
      <c r="AW42" s="52">
        <v>0</v>
      </c>
      <c r="AX42" s="52">
        <v>0</v>
      </c>
      <c r="AY42" s="52">
        <v>0</v>
      </c>
      <c r="AZ42" s="52">
        <v>0</v>
      </c>
      <c r="BA42" s="52">
        <v>0</v>
      </c>
      <c r="BB42" s="52">
        <v>0</v>
      </c>
      <c r="BC42" s="52">
        <v>0</v>
      </c>
      <c r="BD42" s="78">
        <v>2</v>
      </c>
      <c r="BE42" s="48"/>
    </row>
    <row r="43" spans="1:57">
      <c r="A43" s="34" t="s">
        <v>92</v>
      </c>
      <c r="B43" s="35" t="s">
        <v>91</v>
      </c>
      <c r="C43" s="14">
        <f t="shared" si="0"/>
        <v>53</v>
      </c>
      <c r="D43" s="16">
        <v>0</v>
      </c>
      <c r="E43" s="52">
        <v>0</v>
      </c>
      <c r="F43" s="52">
        <v>0</v>
      </c>
      <c r="G43" s="52">
        <v>0</v>
      </c>
      <c r="H43" s="52">
        <v>0</v>
      </c>
      <c r="I43" s="52">
        <v>1</v>
      </c>
      <c r="J43" s="52">
        <v>0</v>
      </c>
      <c r="K43" s="52">
        <v>0</v>
      </c>
      <c r="L43" s="52">
        <v>0</v>
      </c>
      <c r="M43" s="52">
        <v>0</v>
      </c>
      <c r="N43" s="52">
        <v>0</v>
      </c>
      <c r="O43" s="52">
        <v>0</v>
      </c>
      <c r="P43" s="52">
        <v>0</v>
      </c>
      <c r="Q43" s="52">
        <v>0</v>
      </c>
      <c r="R43" s="52">
        <v>0</v>
      </c>
      <c r="S43" s="52">
        <v>0</v>
      </c>
      <c r="T43" s="52">
        <v>0</v>
      </c>
      <c r="U43" s="52">
        <v>0</v>
      </c>
      <c r="V43" s="52">
        <v>0</v>
      </c>
      <c r="W43" s="52">
        <v>0</v>
      </c>
      <c r="X43" s="52">
        <v>0</v>
      </c>
      <c r="Y43" s="52">
        <v>0</v>
      </c>
      <c r="Z43" s="52">
        <v>0</v>
      </c>
      <c r="AA43" s="52">
        <v>0</v>
      </c>
      <c r="AB43" s="52">
        <v>0</v>
      </c>
      <c r="AC43" s="52">
        <v>0</v>
      </c>
      <c r="AD43" s="52">
        <v>1</v>
      </c>
      <c r="AE43" s="52">
        <v>0</v>
      </c>
      <c r="AF43" s="52">
        <v>0</v>
      </c>
      <c r="AG43" s="52">
        <v>0</v>
      </c>
      <c r="AH43" s="52">
        <v>1</v>
      </c>
      <c r="AI43" s="52">
        <v>0</v>
      </c>
      <c r="AJ43" s="52">
        <v>0</v>
      </c>
      <c r="AK43" s="52">
        <v>0</v>
      </c>
      <c r="AL43" s="52">
        <v>0</v>
      </c>
      <c r="AM43" s="52">
        <v>0</v>
      </c>
      <c r="AN43" s="52">
        <v>0</v>
      </c>
      <c r="AO43" s="52">
        <v>0</v>
      </c>
      <c r="AP43" s="52">
        <v>0</v>
      </c>
      <c r="AQ43" s="52">
        <v>34</v>
      </c>
      <c r="AR43" s="52">
        <v>0</v>
      </c>
      <c r="AS43" s="52">
        <v>0</v>
      </c>
      <c r="AT43" s="52">
        <v>1</v>
      </c>
      <c r="AU43" s="52">
        <v>13</v>
      </c>
      <c r="AV43" s="52">
        <v>0</v>
      </c>
      <c r="AW43" s="52">
        <v>0</v>
      </c>
      <c r="AX43" s="52">
        <v>0</v>
      </c>
      <c r="AY43" s="52">
        <v>1</v>
      </c>
      <c r="AZ43" s="52">
        <v>0</v>
      </c>
      <c r="BA43" s="52">
        <v>0</v>
      </c>
      <c r="BB43" s="52">
        <v>1</v>
      </c>
      <c r="BC43" s="52">
        <v>0</v>
      </c>
      <c r="BD43" s="78">
        <v>0</v>
      </c>
      <c r="BE43" s="48"/>
    </row>
    <row r="44" spans="1:57">
      <c r="A44" s="34" t="s">
        <v>94</v>
      </c>
      <c r="B44" s="35" t="s">
        <v>93</v>
      </c>
      <c r="C44" s="14">
        <f t="shared" si="0"/>
        <v>38</v>
      </c>
      <c r="D44" s="16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J44" s="52">
        <v>2</v>
      </c>
      <c r="K44" s="52">
        <v>0</v>
      </c>
      <c r="L44" s="52">
        <v>0</v>
      </c>
      <c r="M44" s="52">
        <v>0</v>
      </c>
      <c r="N44" s="52">
        <v>0</v>
      </c>
      <c r="O44" s="52">
        <v>0</v>
      </c>
      <c r="P44" s="52">
        <v>0</v>
      </c>
      <c r="Q44" s="52">
        <v>0</v>
      </c>
      <c r="R44" s="52">
        <v>2</v>
      </c>
      <c r="S44" s="52">
        <v>0</v>
      </c>
      <c r="T44" s="52">
        <v>0</v>
      </c>
      <c r="U44" s="52">
        <v>0</v>
      </c>
      <c r="V44" s="52">
        <v>0</v>
      </c>
      <c r="W44" s="52">
        <v>0</v>
      </c>
      <c r="X44" s="52">
        <v>0</v>
      </c>
      <c r="Y44" s="52">
        <v>0</v>
      </c>
      <c r="Z44" s="52">
        <v>0</v>
      </c>
      <c r="AA44" s="52">
        <v>0</v>
      </c>
      <c r="AB44" s="52">
        <v>0</v>
      </c>
      <c r="AC44" s="52">
        <v>0</v>
      </c>
      <c r="AD44" s="52">
        <v>0</v>
      </c>
      <c r="AE44" s="52">
        <v>0</v>
      </c>
      <c r="AF44" s="52">
        <v>0</v>
      </c>
      <c r="AG44" s="52">
        <v>0</v>
      </c>
      <c r="AH44" s="52">
        <v>0</v>
      </c>
      <c r="AI44" s="52">
        <v>0</v>
      </c>
      <c r="AJ44" s="52">
        <v>0</v>
      </c>
      <c r="AK44" s="52">
        <v>0</v>
      </c>
      <c r="AL44" s="52">
        <v>0</v>
      </c>
      <c r="AM44" s="52">
        <v>0</v>
      </c>
      <c r="AN44" s="52">
        <v>0</v>
      </c>
      <c r="AO44" s="52">
        <v>0</v>
      </c>
      <c r="AP44" s="52">
        <v>10</v>
      </c>
      <c r="AQ44" s="52">
        <v>0</v>
      </c>
      <c r="AR44" s="52">
        <v>0</v>
      </c>
      <c r="AS44" s="52">
        <v>0</v>
      </c>
      <c r="AT44" s="52">
        <v>19</v>
      </c>
      <c r="AU44" s="52">
        <v>4</v>
      </c>
      <c r="AV44" s="52">
        <v>0</v>
      </c>
      <c r="AW44" s="52">
        <v>0</v>
      </c>
      <c r="AX44" s="52">
        <v>1</v>
      </c>
      <c r="AY44" s="52">
        <v>0</v>
      </c>
      <c r="AZ44" s="52">
        <v>0</v>
      </c>
      <c r="BA44" s="52">
        <v>0</v>
      </c>
      <c r="BB44" s="52">
        <v>0</v>
      </c>
      <c r="BC44" s="52">
        <v>0</v>
      </c>
      <c r="BD44" s="78">
        <v>0</v>
      </c>
      <c r="BE44" s="48"/>
    </row>
    <row r="45" spans="1:57">
      <c r="A45" s="34" t="s">
        <v>96</v>
      </c>
      <c r="B45" s="35" t="s">
        <v>95</v>
      </c>
      <c r="C45" s="14">
        <f t="shared" si="0"/>
        <v>59</v>
      </c>
      <c r="D45" s="16">
        <v>0</v>
      </c>
      <c r="E45" s="52">
        <v>0</v>
      </c>
      <c r="F45" s="52">
        <v>1</v>
      </c>
      <c r="G45" s="52">
        <v>0</v>
      </c>
      <c r="H45" s="52">
        <v>0</v>
      </c>
      <c r="I45" s="52">
        <v>0</v>
      </c>
      <c r="J45" s="52">
        <v>4</v>
      </c>
      <c r="K45" s="52">
        <v>0</v>
      </c>
      <c r="L45" s="52">
        <v>0</v>
      </c>
      <c r="M45" s="52">
        <v>0</v>
      </c>
      <c r="N45" s="52">
        <v>0</v>
      </c>
      <c r="O45" s="52">
        <v>0</v>
      </c>
      <c r="P45" s="52">
        <v>0</v>
      </c>
      <c r="Q45" s="52">
        <v>0</v>
      </c>
      <c r="R45" s="52">
        <v>5</v>
      </c>
      <c r="S45" s="52">
        <v>0</v>
      </c>
      <c r="T45" s="52">
        <v>0</v>
      </c>
      <c r="U45" s="52">
        <v>0</v>
      </c>
      <c r="V45" s="52">
        <v>0</v>
      </c>
      <c r="W45" s="52">
        <v>0</v>
      </c>
      <c r="X45" s="52">
        <v>0</v>
      </c>
      <c r="Y45" s="52">
        <v>0</v>
      </c>
      <c r="Z45" s="52">
        <v>0</v>
      </c>
      <c r="AA45" s="52">
        <v>0</v>
      </c>
      <c r="AB45" s="52">
        <v>0</v>
      </c>
      <c r="AC45" s="52">
        <v>1</v>
      </c>
      <c r="AD45" s="52">
        <v>1</v>
      </c>
      <c r="AE45" s="52">
        <v>0</v>
      </c>
      <c r="AF45" s="52">
        <v>0</v>
      </c>
      <c r="AG45" s="52">
        <v>0</v>
      </c>
      <c r="AH45" s="52">
        <v>0</v>
      </c>
      <c r="AI45" s="52">
        <v>0</v>
      </c>
      <c r="AJ45" s="52">
        <v>0</v>
      </c>
      <c r="AK45" s="52">
        <v>0</v>
      </c>
      <c r="AL45" s="52">
        <v>0</v>
      </c>
      <c r="AM45" s="52">
        <v>0</v>
      </c>
      <c r="AN45" s="52">
        <v>0</v>
      </c>
      <c r="AO45" s="52">
        <v>0</v>
      </c>
      <c r="AP45" s="52">
        <v>1</v>
      </c>
      <c r="AQ45" s="52">
        <v>12</v>
      </c>
      <c r="AR45" s="52">
        <v>1</v>
      </c>
      <c r="AS45" s="52">
        <v>3</v>
      </c>
      <c r="AT45" s="52">
        <v>0</v>
      </c>
      <c r="AU45" s="52">
        <v>15</v>
      </c>
      <c r="AV45" s="52">
        <v>3</v>
      </c>
      <c r="AW45" s="52">
        <v>1</v>
      </c>
      <c r="AX45" s="52">
        <v>5</v>
      </c>
      <c r="AY45" s="52">
        <v>1</v>
      </c>
      <c r="AZ45" s="52">
        <v>0</v>
      </c>
      <c r="BA45" s="52">
        <v>0</v>
      </c>
      <c r="BB45" s="52">
        <v>5</v>
      </c>
      <c r="BC45" s="52">
        <v>0</v>
      </c>
      <c r="BD45" s="78">
        <v>0</v>
      </c>
      <c r="BE45" s="48"/>
    </row>
    <row r="46" spans="1:57">
      <c r="A46" s="34" t="s">
        <v>98</v>
      </c>
      <c r="B46" s="35" t="s">
        <v>97</v>
      </c>
      <c r="C46" s="14">
        <f t="shared" si="0"/>
        <v>107</v>
      </c>
      <c r="D46" s="16">
        <v>4</v>
      </c>
      <c r="E46" s="52">
        <v>0</v>
      </c>
      <c r="F46" s="52">
        <v>0</v>
      </c>
      <c r="G46" s="52">
        <v>0</v>
      </c>
      <c r="H46" s="52">
        <v>2</v>
      </c>
      <c r="I46" s="52">
        <v>7</v>
      </c>
      <c r="J46" s="52">
        <v>8</v>
      </c>
      <c r="K46" s="52">
        <v>0</v>
      </c>
      <c r="L46" s="52">
        <v>0</v>
      </c>
      <c r="M46" s="52">
        <v>0</v>
      </c>
      <c r="N46" s="52">
        <v>4</v>
      </c>
      <c r="O46" s="52">
        <v>0</v>
      </c>
      <c r="P46" s="52">
        <v>0</v>
      </c>
      <c r="Q46" s="52">
        <v>0</v>
      </c>
      <c r="R46" s="52">
        <v>4</v>
      </c>
      <c r="S46" s="52">
        <v>0</v>
      </c>
      <c r="T46" s="52">
        <v>0</v>
      </c>
      <c r="U46" s="52">
        <v>0</v>
      </c>
      <c r="V46" s="52">
        <v>0</v>
      </c>
      <c r="W46" s="52">
        <v>0</v>
      </c>
      <c r="X46" s="52">
        <v>0</v>
      </c>
      <c r="Y46" s="52">
        <v>0</v>
      </c>
      <c r="Z46" s="52">
        <v>0</v>
      </c>
      <c r="AA46" s="52">
        <v>0</v>
      </c>
      <c r="AB46" s="52">
        <v>0</v>
      </c>
      <c r="AC46" s="52">
        <v>1</v>
      </c>
      <c r="AD46" s="52">
        <v>0</v>
      </c>
      <c r="AE46" s="52">
        <v>1</v>
      </c>
      <c r="AF46" s="52">
        <v>0</v>
      </c>
      <c r="AG46" s="52">
        <v>0</v>
      </c>
      <c r="AH46" s="52">
        <v>3</v>
      </c>
      <c r="AI46" s="52">
        <v>0</v>
      </c>
      <c r="AJ46" s="52">
        <v>0</v>
      </c>
      <c r="AK46" s="52">
        <v>0</v>
      </c>
      <c r="AL46" s="52">
        <v>0</v>
      </c>
      <c r="AM46" s="52">
        <v>0</v>
      </c>
      <c r="AN46" s="52">
        <v>0</v>
      </c>
      <c r="AO46" s="52">
        <v>2</v>
      </c>
      <c r="AP46" s="52">
        <v>0</v>
      </c>
      <c r="AQ46" s="52">
        <v>1</v>
      </c>
      <c r="AR46" s="52">
        <v>3</v>
      </c>
      <c r="AS46" s="52">
        <v>3</v>
      </c>
      <c r="AT46" s="52">
        <v>35</v>
      </c>
      <c r="AU46" s="52">
        <v>0</v>
      </c>
      <c r="AV46" s="52">
        <v>0</v>
      </c>
      <c r="AW46" s="52">
        <v>0</v>
      </c>
      <c r="AX46" s="52">
        <v>8</v>
      </c>
      <c r="AY46" s="52">
        <v>2</v>
      </c>
      <c r="AZ46" s="52">
        <v>0</v>
      </c>
      <c r="BA46" s="52">
        <v>0</v>
      </c>
      <c r="BB46" s="52">
        <v>4</v>
      </c>
      <c r="BC46" s="52">
        <v>6</v>
      </c>
      <c r="BD46" s="78">
        <v>9</v>
      </c>
      <c r="BE46" s="48"/>
    </row>
    <row r="47" spans="1:57">
      <c r="A47" s="34" t="s">
        <v>100</v>
      </c>
      <c r="B47" s="35" t="s">
        <v>99</v>
      </c>
      <c r="C47" s="14">
        <f t="shared" si="0"/>
        <v>3</v>
      </c>
      <c r="D47" s="16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J47" s="52">
        <v>0</v>
      </c>
      <c r="K47" s="52">
        <v>0</v>
      </c>
      <c r="L47" s="52">
        <v>0</v>
      </c>
      <c r="M47" s="52">
        <v>0</v>
      </c>
      <c r="N47" s="52">
        <v>0</v>
      </c>
      <c r="O47" s="52">
        <v>0</v>
      </c>
      <c r="P47" s="52">
        <v>0</v>
      </c>
      <c r="Q47" s="52">
        <v>0</v>
      </c>
      <c r="R47" s="52">
        <v>0</v>
      </c>
      <c r="S47" s="52">
        <v>0</v>
      </c>
      <c r="T47" s="52">
        <v>0</v>
      </c>
      <c r="U47" s="52">
        <v>0</v>
      </c>
      <c r="V47" s="52">
        <v>0</v>
      </c>
      <c r="W47" s="52">
        <v>0</v>
      </c>
      <c r="X47" s="52">
        <v>0</v>
      </c>
      <c r="Y47" s="52">
        <v>0</v>
      </c>
      <c r="Z47" s="52">
        <v>0</v>
      </c>
      <c r="AA47" s="52">
        <v>0</v>
      </c>
      <c r="AB47" s="52">
        <v>0</v>
      </c>
      <c r="AC47" s="52">
        <v>0</v>
      </c>
      <c r="AD47" s="52">
        <v>0</v>
      </c>
      <c r="AE47" s="52">
        <v>1</v>
      </c>
      <c r="AF47" s="52">
        <v>0</v>
      </c>
      <c r="AG47" s="52">
        <v>0</v>
      </c>
      <c r="AH47" s="52">
        <v>0</v>
      </c>
      <c r="AI47" s="52">
        <v>0</v>
      </c>
      <c r="AJ47" s="52">
        <v>0</v>
      </c>
      <c r="AK47" s="52">
        <v>0</v>
      </c>
      <c r="AL47" s="52">
        <v>0</v>
      </c>
      <c r="AM47" s="52">
        <v>0</v>
      </c>
      <c r="AN47" s="52">
        <v>0</v>
      </c>
      <c r="AO47" s="52">
        <v>0</v>
      </c>
      <c r="AP47" s="52">
        <v>0</v>
      </c>
      <c r="AQ47" s="52">
        <v>0</v>
      </c>
      <c r="AR47" s="52">
        <v>0</v>
      </c>
      <c r="AS47" s="52">
        <v>1</v>
      </c>
      <c r="AT47" s="52">
        <v>0</v>
      </c>
      <c r="AU47" s="52">
        <v>1</v>
      </c>
      <c r="AV47" s="52">
        <v>0</v>
      </c>
      <c r="AW47" s="52">
        <v>0</v>
      </c>
      <c r="AX47" s="52">
        <v>0</v>
      </c>
      <c r="AY47" s="52">
        <v>0</v>
      </c>
      <c r="AZ47" s="52">
        <v>0</v>
      </c>
      <c r="BA47" s="52">
        <v>0</v>
      </c>
      <c r="BB47" s="52">
        <v>0</v>
      </c>
      <c r="BC47" s="52">
        <v>0</v>
      </c>
      <c r="BD47" s="78">
        <v>0</v>
      </c>
      <c r="BE47" s="48"/>
    </row>
    <row r="48" spans="1:57">
      <c r="A48" s="34" t="s">
        <v>102</v>
      </c>
      <c r="B48" s="35" t="s">
        <v>101</v>
      </c>
      <c r="C48" s="14">
        <f t="shared" si="0"/>
        <v>15</v>
      </c>
      <c r="D48" s="16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J48" s="52">
        <v>0</v>
      </c>
      <c r="K48" s="52">
        <v>1</v>
      </c>
      <c r="L48" s="52">
        <v>0</v>
      </c>
      <c r="M48" s="52">
        <v>0</v>
      </c>
      <c r="N48" s="52">
        <v>0</v>
      </c>
      <c r="O48" s="52">
        <v>0</v>
      </c>
      <c r="P48" s="52">
        <v>0</v>
      </c>
      <c r="Q48" s="52">
        <v>0</v>
      </c>
      <c r="R48" s="52">
        <v>0</v>
      </c>
      <c r="S48" s="52">
        <v>0</v>
      </c>
      <c r="T48" s="52">
        <v>0</v>
      </c>
      <c r="U48" s="52">
        <v>0</v>
      </c>
      <c r="V48" s="52">
        <v>0</v>
      </c>
      <c r="W48" s="52">
        <v>1</v>
      </c>
      <c r="X48" s="52">
        <v>0</v>
      </c>
      <c r="Y48" s="52">
        <v>1</v>
      </c>
      <c r="Z48" s="52">
        <v>0</v>
      </c>
      <c r="AA48" s="52">
        <v>1</v>
      </c>
      <c r="AB48" s="52">
        <v>0</v>
      </c>
      <c r="AC48" s="52">
        <v>1</v>
      </c>
      <c r="AD48" s="52">
        <v>0</v>
      </c>
      <c r="AE48" s="52">
        <v>0</v>
      </c>
      <c r="AF48" s="52">
        <v>0</v>
      </c>
      <c r="AG48" s="52">
        <v>0</v>
      </c>
      <c r="AH48" s="52">
        <v>1</v>
      </c>
      <c r="AI48" s="52">
        <v>0</v>
      </c>
      <c r="AJ48" s="52">
        <v>0</v>
      </c>
      <c r="AK48" s="52">
        <v>0</v>
      </c>
      <c r="AL48" s="52">
        <v>0</v>
      </c>
      <c r="AM48" s="52">
        <v>0</v>
      </c>
      <c r="AN48" s="52">
        <v>0</v>
      </c>
      <c r="AO48" s="52">
        <v>0</v>
      </c>
      <c r="AP48" s="52">
        <v>1</v>
      </c>
      <c r="AQ48" s="52">
        <v>0</v>
      </c>
      <c r="AR48" s="52">
        <v>0</v>
      </c>
      <c r="AS48" s="52">
        <v>0</v>
      </c>
      <c r="AT48" s="52">
        <v>3</v>
      </c>
      <c r="AU48" s="52">
        <v>0</v>
      </c>
      <c r="AV48" s="52">
        <v>5</v>
      </c>
      <c r="AW48" s="52">
        <v>0</v>
      </c>
      <c r="AX48" s="52">
        <v>0</v>
      </c>
      <c r="AY48" s="52">
        <v>0</v>
      </c>
      <c r="AZ48" s="52">
        <v>0</v>
      </c>
      <c r="BA48" s="52">
        <v>0</v>
      </c>
      <c r="BB48" s="52">
        <v>0</v>
      </c>
      <c r="BC48" s="52">
        <v>0</v>
      </c>
      <c r="BD48" s="78">
        <v>0</v>
      </c>
      <c r="BE48" s="48"/>
    </row>
    <row r="49" spans="1:57">
      <c r="A49" s="34" t="s">
        <v>104</v>
      </c>
      <c r="B49" s="35" t="s">
        <v>103</v>
      </c>
      <c r="C49" s="14">
        <f t="shared" si="0"/>
        <v>43</v>
      </c>
      <c r="D49" s="16">
        <v>1</v>
      </c>
      <c r="E49" s="52">
        <v>0</v>
      </c>
      <c r="F49" s="52">
        <v>0</v>
      </c>
      <c r="G49" s="52">
        <v>1</v>
      </c>
      <c r="H49" s="52">
        <v>0</v>
      </c>
      <c r="I49" s="52">
        <v>1</v>
      </c>
      <c r="J49" s="52">
        <v>4</v>
      </c>
      <c r="K49" s="52">
        <v>0</v>
      </c>
      <c r="L49" s="52">
        <v>0</v>
      </c>
      <c r="M49" s="52">
        <v>3</v>
      </c>
      <c r="N49" s="52">
        <v>1</v>
      </c>
      <c r="O49" s="52">
        <v>1</v>
      </c>
      <c r="P49" s="52">
        <v>0</v>
      </c>
      <c r="Q49" s="52">
        <v>0</v>
      </c>
      <c r="R49" s="52">
        <v>3</v>
      </c>
      <c r="S49" s="52">
        <v>0</v>
      </c>
      <c r="T49" s="52">
        <v>0</v>
      </c>
      <c r="U49" s="52">
        <v>0</v>
      </c>
      <c r="V49" s="52">
        <v>0</v>
      </c>
      <c r="W49" s="52">
        <v>0</v>
      </c>
      <c r="X49" s="52">
        <v>0</v>
      </c>
      <c r="Y49" s="52">
        <v>0</v>
      </c>
      <c r="Z49" s="52">
        <v>0</v>
      </c>
      <c r="AA49" s="52">
        <v>0</v>
      </c>
      <c r="AB49" s="52">
        <v>0</v>
      </c>
      <c r="AC49" s="52">
        <v>1</v>
      </c>
      <c r="AD49" s="52">
        <v>0</v>
      </c>
      <c r="AE49" s="52">
        <v>1</v>
      </c>
      <c r="AF49" s="52">
        <v>0</v>
      </c>
      <c r="AG49" s="52">
        <v>0</v>
      </c>
      <c r="AH49" s="52">
        <v>14</v>
      </c>
      <c r="AI49" s="52">
        <v>0</v>
      </c>
      <c r="AJ49" s="52">
        <v>0</v>
      </c>
      <c r="AK49" s="52">
        <v>0</v>
      </c>
      <c r="AL49" s="52">
        <v>0</v>
      </c>
      <c r="AM49" s="52">
        <v>0</v>
      </c>
      <c r="AN49" s="52">
        <v>0</v>
      </c>
      <c r="AO49" s="52">
        <v>0</v>
      </c>
      <c r="AP49" s="52">
        <v>0</v>
      </c>
      <c r="AQ49" s="52">
        <v>0</v>
      </c>
      <c r="AR49" s="52">
        <v>0</v>
      </c>
      <c r="AS49" s="52">
        <v>0</v>
      </c>
      <c r="AT49" s="52">
        <v>0</v>
      </c>
      <c r="AU49" s="52">
        <v>3</v>
      </c>
      <c r="AV49" s="52">
        <v>0</v>
      </c>
      <c r="AW49" s="52">
        <v>0</v>
      </c>
      <c r="AX49" s="52">
        <v>0</v>
      </c>
      <c r="AY49" s="52">
        <v>1</v>
      </c>
      <c r="AZ49" s="52">
        <v>1</v>
      </c>
      <c r="BA49" s="52">
        <v>0</v>
      </c>
      <c r="BB49" s="52">
        <v>0</v>
      </c>
      <c r="BC49" s="52">
        <v>0</v>
      </c>
      <c r="BD49" s="78">
        <v>7</v>
      </c>
      <c r="BE49" s="48"/>
    </row>
    <row r="50" spans="1:57">
      <c r="A50" s="36" t="s">
        <v>106</v>
      </c>
      <c r="B50" s="37" t="s">
        <v>105</v>
      </c>
      <c r="C50" s="14">
        <f t="shared" si="0"/>
        <v>10</v>
      </c>
      <c r="D50" s="16">
        <v>1</v>
      </c>
      <c r="E50" s="52">
        <v>0</v>
      </c>
      <c r="F50" s="52">
        <v>1</v>
      </c>
      <c r="G50" s="52">
        <v>0</v>
      </c>
      <c r="H50" s="52">
        <v>0</v>
      </c>
      <c r="I50" s="52">
        <v>0</v>
      </c>
      <c r="J50" s="52">
        <v>1</v>
      </c>
      <c r="K50" s="52">
        <v>0</v>
      </c>
      <c r="L50" s="52">
        <v>0</v>
      </c>
      <c r="M50" s="52">
        <v>0</v>
      </c>
      <c r="N50" s="52">
        <v>0</v>
      </c>
      <c r="O50" s="52">
        <v>0</v>
      </c>
      <c r="P50" s="52">
        <v>0</v>
      </c>
      <c r="Q50" s="52">
        <v>0</v>
      </c>
      <c r="R50" s="52">
        <v>2</v>
      </c>
      <c r="S50" s="52">
        <v>0</v>
      </c>
      <c r="T50" s="52">
        <v>0</v>
      </c>
      <c r="U50" s="52">
        <v>0</v>
      </c>
      <c r="V50" s="52">
        <v>0</v>
      </c>
      <c r="W50" s="52">
        <v>0</v>
      </c>
      <c r="X50" s="52">
        <v>0</v>
      </c>
      <c r="Y50" s="52">
        <v>0</v>
      </c>
      <c r="Z50" s="52">
        <v>0</v>
      </c>
      <c r="AA50" s="52">
        <v>0</v>
      </c>
      <c r="AB50" s="52">
        <v>0</v>
      </c>
      <c r="AC50" s="52">
        <v>0</v>
      </c>
      <c r="AD50" s="52">
        <v>0</v>
      </c>
      <c r="AE50" s="52">
        <v>0</v>
      </c>
      <c r="AF50" s="52">
        <v>0</v>
      </c>
      <c r="AG50" s="52">
        <v>0</v>
      </c>
      <c r="AH50" s="52">
        <v>0</v>
      </c>
      <c r="AI50" s="52">
        <v>0</v>
      </c>
      <c r="AJ50" s="52">
        <v>0</v>
      </c>
      <c r="AK50" s="52">
        <v>0</v>
      </c>
      <c r="AL50" s="52">
        <v>0</v>
      </c>
      <c r="AM50" s="52">
        <v>0</v>
      </c>
      <c r="AN50" s="52">
        <v>0</v>
      </c>
      <c r="AO50" s="52">
        <v>0</v>
      </c>
      <c r="AP50" s="52">
        <v>0</v>
      </c>
      <c r="AQ50" s="52">
        <v>0</v>
      </c>
      <c r="AR50" s="52">
        <v>0</v>
      </c>
      <c r="AS50" s="52">
        <v>1</v>
      </c>
      <c r="AT50" s="52">
        <v>0</v>
      </c>
      <c r="AU50" s="52">
        <v>1</v>
      </c>
      <c r="AV50" s="52">
        <v>0</v>
      </c>
      <c r="AW50" s="52">
        <v>0</v>
      </c>
      <c r="AX50" s="52">
        <v>0</v>
      </c>
      <c r="AY50" s="52">
        <v>0</v>
      </c>
      <c r="AZ50" s="52">
        <v>0</v>
      </c>
      <c r="BA50" s="52">
        <v>0</v>
      </c>
      <c r="BB50" s="52">
        <v>2</v>
      </c>
      <c r="BC50" s="52">
        <v>0</v>
      </c>
      <c r="BD50" s="78">
        <v>1</v>
      </c>
      <c r="BE50" s="48"/>
    </row>
    <row r="51" spans="1:57">
      <c r="A51" s="36" t="s">
        <v>108</v>
      </c>
      <c r="B51" s="37" t="s">
        <v>107</v>
      </c>
      <c r="C51" s="14">
        <f t="shared" si="0"/>
        <v>22</v>
      </c>
      <c r="D51" s="16">
        <v>0</v>
      </c>
      <c r="E51" s="52">
        <v>0</v>
      </c>
      <c r="F51" s="52">
        <v>1</v>
      </c>
      <c r="G51" s="52">
        <v>0</v>
      </c>
      <c r="H51" s="52">
        <v>0</v>
      </c>
      <c r="I51" s="52">
        <v>0</v>
      </c>
      <c r="J51" s="52">
        <v>0</v>
      </c>
      <c r="K51" s="52">
        <v>0</v>
      </c>
      <c r="L51" s="52">
        <v>0</v>
      </c>
      <c r="M51" s="52">
        <v>0</v>
      </c>
      <c r="N51" s="52">
        <v>0</v>
      </c>
      <c r="O51" s="52">
        <v>3</v>
      </c>
      <c r="P51" s="52">
        <v>0</v>
      </c>
      <c r="Q51" s="52">
        <v>0</v>
      </c>
      <c r="R51" s="52">
        <v>1</v>
      </c>
      <c r="S51" s="52">
        <v>0</v>
      </c>
      <c r="T51" s="52">
        <v>0</v>
      </c>
      <c r="U51" s="52">
        <v>0</v>
      </c>
      <c r="V51" s="52">
        <v>0</v>
      </c>
      <c r="W51" s="52">
        <v>0</v>
      </c>
      <c r="X51" s="52">
        <v>0</v>
      </c>
      <c r="Y51" s="52">
        <v>0</v>
      </c>
      <c r="Z51" s="52">
        <v>0</v>
      </c>
      <c r="AA51" s="52">
        <v>0</v>
      </c>
      <c r="AB51" s="52">
        <v>0</v>
      </c>
      <c r="AC51" s="52">
        <v>1</v>
      </c>
      <c r="AD51" s="52">
        <v>0</v>
      </c>
      <c r="AE51" s="52">
        <v>0</v>
      </c>
      <c r="AF51" s="52">
        <v>0</v>
      </c>
      <c r="AG51" s="52">
        <v>0</v>
      </c>
      <c r="AH51" s="52">
        <v>0</v>
      </c>
      <c r="AI51" s="52">
        <v>0</v>
      </c>
      <c r="AJ51" s="52">
        <v>0</v>
      </c>
      <c r="AK51" s="52">
        <v>0</v>
      </c>
      <c r="AL51" s="52">
        <v>0</v>
      </c>
      <c r="AM51" s="52">
        <v>0</v>
      </c>
      <c r="AN51" s="52">
        <v>0</v>
      </c>
      <c r="AO51" s="52">
        <v>2</v>
      </c>
      <c r="AP51" s="52">
        <v>0</v>
      </c>
      <c r="AQ51" s="52">
        <v>0</v>
      </c>
      <c r="AR51" s="52">
        <v>0</v>
      </c>
      <c r="AS51" s="52">
        <v>0</v>
      </c>
      <c r="AT51" s="52">
        <v>0</v>
      </c>
      <c r="AU51" s="52">
        <v>0</v>
      </c>
      <c r="AV51" s="52">
        <v>0</v>
      </c>
      <c r="AW51" s="52">
        <v>0</v>
      </c>
      <c r="AX51" s="52">
        <v>0</v>
      </c>
      <c r="AY51" s="52">
        <v>4</v>
      </c>
      <c r="AZ51" s="52">
        <v>0</v>
      </c>
      <c r="BA51" s="52">
        <v>0</v>
      </c>
      <c r="BB51" s="52">
        <v>0</v>
      </c>
      <c r="BC51" s="52">
        <v>0</v>
      </c>
      <c r="BD51" s="78">
        <v>10</v>
      </c>
      <c r="BE51" s="48"/>
    </row>
    <row r="52" spans="1:57">
      <c r="A52" s="36" t="s">
        <v>110</v>
      </c>
      <c r="B52" s="37" t="s">
        <v>109</v>
      </c>
      <c r="C52" s="14">
        <f t="shared" si="0"/>
        <v>14</v>
      </c>
      <c r="D52" s="16">
        <v>1</v>
      </c>
      <c r="E52" s="52">
        <v>0</v>
      </c>
      <c r="F52" s="52">
        <v>1</v>
      </c>
      <c r="G52" s="52">
        <v>0</v>
      </c>
      <c r="H52" s="52">
        <v>0</v>
      </c>
      <c r="I52" s="52">
        <v>0</v>
      </c>
      <c r="J52" s="52">
        <v>0</v>
      </c>
      <c r="K52" s="52">
        <v>0</v>
      </c>
      <c r="L52" s="52">
        <v>0</v>
      </c>
      <c r="M52" s="52">
        <v>0</v>
      </c>
      <c r="N52" s="52">
        <v>0</v>
      </c>
      <c r="O52" s="52">
        <v>0</v>
      </c>
      <c r="P52" s="52">
        <v>0</v>
      </c>
      <c r="Q52" s="52">
        <v>0</v>
      </c>
      <c r="R52" s="52">
        <v>1</v>
      </c>
      <c r="S52" s="52">
        <v>0</v>
      </c>
      <c r="T52" s="52">
        <v>0</v>
      </c>
      <c r="U52" s="52">
        <v>0</v>
      </c>
      <c r="V52" s="52">
        <v>0</v>
      </c>
      <c r="W52" s="52">
        <v>0</v>
      </c>
      <c r="X52" s="52">
        <v>0</v>
      </c>
      <c r="Y52" s="52">
        <v>1</v>
      </c>
      <c r="Z52" s="52">
        <v>0</v>
      </c>
      <c r="AA52" s="52">
        <v>0</v>
      </c>
      <c r="AB52" s="52">
        <v>0</v>
      </c>
      <c r="AC52" s="52">
        <v>1</v>
      </c>
      <c r="AD52" s="52">
        <v>0</v>
      </c>
      <c r="AE52" s="52">
        <v>0</v>
      </c>
      <c r="AF52" s="52">
        <v>0</v>
      </c>
      <c r="AG52" s="52">
        <v>0</v>
      </c>
      <c r="AH52" s="52">
        <v>0</v>
      </c>
      <c r="AI52" s="52">
        <v>0</v>
      </c>
      <c r="AJ52" s="52">
        <v>0</v>
      </c>
      <c r="AK52" s="52">
        <v>0</v>
      </c>
      <c r="AL52" s="52">
        <v>0</v>
      </c>
      <c r="AM52" s="52">
        <v>0</v>
      </c>
      <c r="AN52" s="52">
        <v>0</v>
      </c>
      <c r="AO52" s="52">
        <v>0</v>
      </c>
      <c r="AP52" s="52">
        <v>0</v>
      </c>
      <c r="AQ52" s="52">
        <v>0</v>
      </c>
      <c r="AR52" s="52">
        <v>0</v>
      </c>
      <c r="AS52" s="52">
        <v>0</v>
      </c>
      <c r="AT52" s="52">
        <v>0</v>
      </c>
      <c r="AU52" s="52">
        <v>0</v>
      </c>
      <c r="AV52" s="52">
        <v>0</v>
      </c>
      <c r="AW52" s="52">
        <v>0</v>
      </c>
      <c r="AX52" s="52">
        <v>0</v>
      </c>
      <c r="AY52" s="52">
        <v>1</v>
      </c>
      <c r="AZ52" s="52">
        <v>0</v>
      </c>
      <c r="BA52" s="52">
        <v>0</v>
      </c>
      <c r="BB52" s="52">
        <v>3</v>
      </c>
      <c r="BC52" s="52">
        <v>3</v>
      </c>
      <c r="BD52" s="78">
        <v>2</v>
      </c>
      <c r="BE52" s="48"/>
    </row>
    <row r="53" spans="1:57">
      <c r="A53" s="36" t="s">
        <v>112</v>
      </c>
      <c r="B53" s="37" t="s">
        <v>111</v>
      </c>
      <c r="C53" s="14">
        <f t="shared" si="0"/>
        <v>49</v>
      </c>
      <c r="D53" s="16">
        <v>13</v>
      </c>
      <c r="E53" s="52">
        <v>0</v>
      </c>
      <c r="F53" s="52">
        <v>2</v>
      </c>
      <c r="G53" s="52">
        <v>0</v>
      </c>
      <c r="H53" s="52">
        <v>0</v>
      </c>
      <c r="I53" s="52">
        <v>1</v>
      </c>
      <c r="J53" s="52">
        <v>1</v>
      </c>
      <c r="K53" s="52">
        <v>0</v>
      </c>
      <c r="L53" s="52">
        <v>0</v>
      </c>
      <c r="M53" s="52">
        <v>0</v>
      </c>
      <c r="N53" s="52">
        <v>1</v>
      </c>
      <c r="O53" s="52">
        <v>0</v>
      </c>
      <c r="P53" s="52">
        <v>0</v>
      </c>
      <c r="Q53" s="52">
        <v>0</v>
      </c>
      <c r="R53" s="52">
        <v>1</v>
      </c>
      <c r="S53" s="52">
        <v>0</v>
      </c>
      <c r="T53" s="52">
        <v>0</v>
      </c>
      <c r="U53" s="52">
        <v>0</v>
      </c>
      <c r="V53" s="52">
        <v>0</v>
      </c>
      <c r="W53" s="52">
        <v>0</v>
      </c>
      <c r="X53" s="52">
        <v>0</v>
      </c>
      <c r="Y53" s="52">
        <v>0</v>
      </c>
      <c r="Z53" s="52">
        <v>0</v>
      </c>
      <c r="AA53" s="52">
        <v>2</v>
      </c>
      <c r="AB53" s="52">
        <v>0</v>
      </c>
      <c r="AC53" s="52">
        <v>1</v>
      </c>
      <c r="AD53" s="52">
        <v>1</v>
      </c>
      <c r="AE53" s="52">
        <v>0</v>
      </c>
      <c r="AF53" s="52">
        <v>0</v>
      </c>
      <c r="AG53" s="52">
        <v>0</v>
      </c>
      <c r="AH53" s="52">
        <v>4</v>
      </c>
      <c r="AI53" s="52">
        <v>0</v>
      </c>
      <c r="AJ53" s="52">
        <v>0</v>
      </c>
      <c r="AK53" s="52">
        <v>0</v>
      </c>
      <c r="AL53" s="52">
        <v>0</v>
      </c>
      <c r="AM53" s="52">
        <v>0</v>
      </c>
      <c r="AN53" s="52">
        <v>0</v>
      </c>
      <c r="AO53" s="52">
        <v>2</v>
      </c>
      <c r="AP53" s="52">
        <v>0</v>
      </c>
      <c r="AQ53" s="52">
        <v>0</v>
      </c>
      <c r="AR53" s="52">
        <v>0</v>
      </c>
      <c r="AS53" s="52">
        <v>0</v>
      </c>
      <c r="AT53" s="52">
        <v>1</v>
      </c>
      <c r="AU53" s="52">
        <v>2</v>
      </c>
      <c r="AV53" s="52">
        <v>0</v>
      </c>
      <c r="AW53" s="52">
        <v>0</v>
      </c>
      <c r="AX53" s="52">
        <v>1</v>
      </c>
      <c r="AY53" s="52">
        <v>3</v>
      </c>
      <c r="AZ53" s="52">
        <v>1</v>
      </c>
      <c r="BA53" s="52">
        <v>4</v>
      </c>
      <c r="BB53" s="52">
        <v>0</v>
      </c>
      <c r="BC53" s="52">
        <v>2</v>
      </c>
      <c r="BD53" s="78">
        <v>6</v>
      </c>
      <c r="BE53" s="48"/>
    </row>
    <row r="54" spans="1:57">
      <c r="A54" s="36" t="s">
        <v>114</v>
      </c>
      <c r="B54" s="37" t="s">
        <v>113</v>
      </c>
      <c r="C54" s="14">
        <f t="shared" si="0"/>
        <v>60</v>
      </c>
      <c r="D54" s="16">
        <v>18</v>
      </c>
      <c r="E54" s="52">
        <v>10</v>
      </c>
      <c r="F54" s="52">
        <v>7</v>
      </c>
      <c r="G54" s="52">
        <v>0</v>
      </c>
      <c r="H54" s="52">
        <v>3</v>
      </c>
      <c r="I54" s="52">
        <v>0</v>
      </c>
      <c r="J54" s="52">
        <v>3</v>
      </c>
      <c r="K54" s="52">
        <v>1</v>
      </c>
      <c r="L54" s="52">
        <v>0</v>
      </c>
      <c r="M54" s="52">
        <v>0</v>
      </c>
      <c r="N54" s="52">
        <v>3</v>
      </c>
      <c r="O54" s="52">
        <v>0</v>
      </c>
      <c r="P54" s="52">
        <v>0</v>
      </c>
      <c r="Q54" s="52">
        <v>0</v>
      </c>
      <c r="R54" s="52">
        <v>0</v>
      </c>
      <c r="S54" s="52">
        <v>0</v>
      </c>
      <c r="T54" s="52">
        <v>0</v>
      </c>
      <c r="U54" s="52">
        <v>0</v>
      </c>
      <c r="V54" s="52">
        <v>0</v>
      </c>
      <c r="W54" s="52">
        <v>0</v>
      </c>
      <c r="X54" s="52">
        <v>0</v>
      </c>
      <c r="Y54" s="52">
        <v>0</v>
      </c>
      <c r="Z54" s="52">
        <v>0</v>
      </c>
      <c r="AA54" s="52">
        <v>0</v>
      </c>
      <c r="AB54" s="52">
        <v>0</v>
      </c>
      <c r="AC54" s="52">
        <v>0</v>
      </c>
      <c r="AD54" s="52">
        <v>0</v>
      </c>
      <c r="AE54" s="52">
        <v>0</v>
      </c>
      <c r="AF54" s="52">
        <v>0</v>
      </c>
      <c r="AG54" s="52">
        <v>0</v>
      </c>
      <c r="AH54" s="52">
        <v>1</v>
      </c>
      <c r="AI54" s="52">
        <v>0</v>
      </c>
      <c r="AJ54" s="52">
        <v>1</v>
      </c>
      <c r="AK54" s="52">
        <v>0</v>
      </c>
      <c r="AL54" s="52">
        <v>2</v>
      </c>
      <c r="AM54" s="52">
        <v>0</v>
      </c>
      <c r="AN54" s="52">
        <v>0</v>
      </c>
      <c r="AO54" s="52">
        <v>0</v>
      </c>
      <c r="AP54" s="52">
        <v>0</v>
      </c>
      <c r="AQ54" s="52">
        <v>0</v>
      </c>
      <c r="AR54" s="52">
        <v>0</v>
      </c>
      <c r="AS54" s="52">
        <v>0</v>
      </c>
      <c r="AT54" s="52">
        <v>1</v>
      </c>
      <c r="AU54" s="52">
        <v>0</v>
      </c>
      <c r="AV54" s="52">
        <v>0</v>
      </c>
      <c r="AW54" s="52">
        <v>0</v>
      </c>
      <c r="AX54" s="52">
        <v>0</v>
      </c>
      <c r="AY54" s="52">
        <v>0</v>
      </c>
      <c r="AZ54" s="52">
        <v>0</v>
      </c>
      <c r="BA54" s="52">
        <v>0</v>
      </c>
      <c r="BB54" s="52">
        <v>3</v>
      </c>
      <c r="BC54" s="52">
        <v>0</v>
      </c>
      <c r="BD54" s="78">
        <v>7</v>
      </c>
      <c r="BE54" s="48"/>
    </row>
    <row r="55" ht="15" spans="1:57">
      <c r="A55" s="38" t="s">
        <v>116</v>
      </c>
      <c r="B55" s="39" t="s">
        <v>115</v>
      </c>
      <c r="C55" s="40">
        <f t="shared" si="0"/>
        <v>101</v>
      </c>
      <c r="D55" s="41">
        <v>10</v>
      </c>
      <c r="E55" s="53">
        <v>2</v>
      </c>
      <c r="F55" s="53">
        <v>4</v>
      </c>
      <c r="G55" s="53">
        <v>1</v>
      </c>
      <c r="H55" s="53">
        <v>2</v>
      </c>
      <c r="I55" s="53">
        <v>2</v>
      </c>
      <c r="J55" s="53">
        <v>4</v>
      </c>
      <c r="K55" s="53">
        <v>6</v>
      </c>
      <c r="L55" s="53">
        <v>2</v>
      </c>
      <c r="M55" s="53">
        <v>5</v>
      </c>
      <c r="N55" s="53">
        <v>32</v>
      </c>
      <c r="O55" s="53">
        <v>1</v>
      </c>
      <c r="P55" s="53">
        <v>0</v>
      </c>
      <c r="Q55" s="53">
        <v>0</v>
      </c>
      <c r="R55" s="53">
        <v>0</v>
      </c>
      <c r="S55" s="53">
        <v>0</v>
      </c>
      <c r="T55" s="53">
        <v>0</v>
      </c>
      <c r="U55" s="53">
        <v>0</v>
      </c>
      <c r="V55" s="53">
        <v>0</v>
      </c>
      <c r="W55" s="53">
        <v>0</v>
      </c>
      <c r="X55" s="53">
        <v>0</v>
      </c>
      <c r="Y55" s="53">
        <v>0</v>
      </c>
      <c r="Z55" s="53">
        <v>0</v>
      </c>
      <c r="AA55" s="53">
        <v>0</v>
      </c>
      <c r="AB55" s="53">
        <v>0</v>
      </c>
      <c r="AC55" s="53">
        <v>3</v>
      </c>
      <c r="AD55" s="53">
        <v>2</v>
      </c>
      <c r="AE55" s="53">
        <v>0</v>
      </c>
      <c r="AF55" s="53">
        <v>0</v>
      </c>
      <c r="AG55" s="53">
        <v>0</v>
      </c>
      <c r="AH55" s="53">
        <v>1</v>
      </c>
      <c r="AI55" s="53">
        <v>0</v>
      </c>
      <c r="AJ55" s="53">
        <v>0</v>
      </c>
      <c r="AK55" s="53">
        <v>0</v>
      </c>
      <c r="AL55" s="53">
        <v>0</v>
      </c>
      <c r="AM55" s="53">
        <v>0</v>
      </c>
      <c r="AN55" s="53">
        <v>1</v>
      </c>
      <c r="AO55" s="53">
        <v>9</v>
      </c>
      <c r="AP55" s="53">
        <v>0</v>
      </c>
      <c r="AQ55" s="53">
        <v>0</v>
      </c>
      <c r="AR55" s="53">
        <v>0</v>
      </c>
      <c r="AS55" s="53">
        <v>0</v>
      </c>
      <c r="AT55" s="53">
        <v>0</v>
      </c>
      <c r="AU55" s="53">
        <v>1</v>
      </c>
      <c r="AV55" s="53">
        <v>0</v>
      </c>
      <c r="AW55" s="53">
        <v>0</v>
      </c>
      <c r="AX55" s="53">
        <v>1</v>
      </c>
      <c r="AY55" s="53">
        <v>0</v>
      </c>
      <c r="AZ55" s="53">
        <v>2</v>
      </c>
      <c r="BA55" s="53">
        <v>0</v>
      </c>
      <c r="BB55" s="53">
        <v>7</v>
      </c>
      <c r="BC55" s="53">
        <v>3</v>
      </c>
      <c r="BD55" s="79">
        <v>0</v>
      </c>
      <c r="BE55" s="48"/>
    </row>
    <row r="56" ht="15" spans="1:57">
      <c r="A56" s="42"/>
      <c r="B56" s="43" t="s">
        <v>191</v>
      </c>
      <c r="C56" s="44"/>
      <c r="D56" s="45">
        <f>SUM(D3:D55)</f>
        <v>108</v>
      </c>
      <c r="E56" s="45">
        <f t="shared" ref="E56:BD56" si="1">SUM(E3:E55)</f>
        <v>32</v>
      </c>
      <c r="F56" s="45">
        <f t="shared" si="1"/>
        <v>43</v>
      </c>
      <c r="G56" s="45">
        <f t="shared" si="1"/>
        <v>16</v>
      </c>
      <c r="H56" s="45">
        <f t="shared" si="1"/>
        <v>19</v>
      </c>
      <c r="I56" s="45">
        <f t="shared" si="1"/>
        <v>19</v>
      </c>
      <c r="J56" s="45">
        <f t="shared" si="1"/>
        <v>54</v>
      </c>
      <c r="K56" s="45">
        <f t="shared" si="1"/>
        <v>23</v>
      </c>
      <c r="L56" s="45">
        <f t="shared" si="1"/>
        <v>14</v>
      </c>
      <c r="M56" s="45">
        <f t="shared" si="1"/>
        <v>25</v>
      </c>
      <c r="N56" s="45">
        <f t="shared" si="1"/>
        <v>124</v>
      </c>
      <c r="O56" s="45">
        <f t="shared" si="1"/>
        <v>6</v>
      </c>
      <c r="P56" s="45">
        <f t="shared" si="1"/>
        <v>0</v>
      </c>
      <c r="Q56" s="45">
        <f t="shared" si="1"/>
        <v>0</v>
      </c>
      <c r="R56" s="45">
        <f t="shared" si="1"/>
        <v>53</v>
      </c>
      <c r="S56" s="45">
        <f t="shared" si="1"/>
        <v>10</v>
      </c>
      <c r="T56" s="45">
        <f t="shared" si="1"/>
        <v>1</v>
      </c>
      <c r="U56" s="45">
        <f t="shared" si="1"/>
        <v>6</v>
      </c>
      <c r="V56" s="45">
        <f t="shared" si="1"/>
        <v>1</v>
      </c>
      <c r="W56" s="45">
        <f t="shared" si="1"/>
        <v>22</v>
      </c>
      <c r="X56" s="45">
        <f t="shared" si="1"/>
        <v>7</v>
      </c>
      <c r="Y56" s="45">
        <f t="shared" si="1"/>
        <v>5</v>
      </c>
      <c r="Z56" s="45">
        <f t="shared" si="1"/>
        <v>5</v>
      </c>
      <c r="AA56" s="45">
        <f t="shared" si="1"/>
        <v>19</v>
      </c>
      <c r="AB56" s="45">
        <f t="shared" si="1"/>
        <v>2</v>
      </c>
      <c r="AC56" s="45">
        <f t="shared" si="1"/>
        <v>30</v>
      </c>
      <c r="AD56" s="45">
        <f t="shared" si="1"/>
        <v>17</v>
      </c>
      <c r="AE56" s="45">
        <f t="shared" si="1"/>
        <v>13</v>
      </c>
      <c r="AF56" s="45">
        <f t="shared" si="1"/>
        <v>4</v>
      </c>
      <c r="AG56" s="45">
        <f t="shared" si="1"/>
        <v>4</v>
      </c>
      <c r="AH56" s="45">
        <f t="shared" si="1"/>
        <v>40</v>
      </c>
      <c r="AI56" s="45">
        <f t="shared" si="1"/>
        <v>1</v>
      </c>
      <c r="AJ56" s="45">
        <f t="shared" si="1"/>
        <v>3</v>
      </c>
      <c r="AK56" s="45">
        <f t="shared" si="1"/>
        <v>1</v>
      </c>
      <c r="AL56" s="45">
        <f t="shared" si="1"/>
        <v>8</v>
      </c>
      <c r="AM56" s="45">
        <f t="shared" si="1"/>
        <v>0</v>
      </c>
      <c r="AN56" s="45">
        <f t="shared" si="1"/>
        <v>4</v>
      </c>
      <c r="AO56" s="45">
        <f t="shared" si="1"/>
        <v>45</v>
      </c>
      <c r="AP56" s="45">
        <f t="shared" si="1"/>
        <v>42</v>
      </c>
      <c r="AQ56" s="45">
        <f t="shared" si="1"/>
        <v>56</v>
      </c>
      <c r="AR56" s="45">
        <f t="shared" si="1"/>
        <v>10</v>
      </c>
      <c r="AS56" s="45">
        <f t="shared" si="1"/>
        <v>11</v>
      </c>
      <c r="AT56" s="45">
        <f t="shared" si="1"/>
        <v>86</v>
      </c>
      <c r="AU56" s="45">
        <f t="shared" si="1"/>
        <v>62</v>
      </c>
      <c r="AV56" s="45">
        <f t="shared" si="1"/>
        <v>9</v>
      </c>
      <c r="AW56" s="45">
        <f t="shared" si="1"/>
        <v>4</v>
      </c>
      <c r="AX56" s="45">
        <f t="shared" si="1"/>
        <v>20</v>
      </c>
      <c r="AY56" s="45">
        <f t="shared" si="1"/>
        <v>17</v>
      </c>
      <c r="AZ56" s="45">
        <f t="shared" si="1"/>
        <v>7</v>
      </c>
      <c r="BA56" s="45">
        <f t="shared" si="1"/>
        <v>21</v>
      </c>
      <c r="BB56" s="45">
        <f t="shared" si="1"/>
        <v>84</v>
      </c>
      <c r="BC56" s="45">
        <f t="shared" si="1"/>
        <v>30</v>
      </c>
      <c r="BD56" s="80">
        <f t="shared" si="1"/>
        <v>273</v>
      </c>
      <c r="BE56" s="48"/>
    </row>
    <row r="57" ht="46.5" customHeight="1" spans="1:57">
      <c r="A57" s="46"/>
      <c r="B57" s="47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8"/>
      <c r="AR57" s="48"/>
      <c r="AS57" s="48"/>
      <c r="AT57" s="48"/>
      <c r="AU57" s="48"/>
      <c r="AV57" s="48"/>
      <c r="AW57" s="48"/>
      <c r="AX57" s="48"/>
      <c r="AY57" s="48"/>
      <c r="AZ57" s="48"/>
      <c r="BA57" s="48"/>
      <c r="BB57" s="48"/>
      <c r="BC57" s="48"/>
      <c r="BD57" s="48"/>
      <c r="BE57" s="48"/>
    </row>
    <row r="58" spans="57:57">
      <c r="BE58" s="82"/>
    </row>
    <row r="59" spans="57:57">
      <c r="BE59" s="82"/>
    </row>
    <row r="60" spans="57:57">
      <c r="BE60" s="82"/>
    </row>
    <row r="61" spans="57:57">
      <c r="BE61" s="82"/>
    </row>
  </sheetData>
  <mergeCells count="1">
    <mergeCell ref="B56:C56"/>
  </mergeCells>
  <conditionalFormatting sqref="C3:C55;D56:BD56">
    <cfRule type="cellIs" dxfId="0" priority="1" operator="equal">
      <formula>0</formula>
    </cfRule>
    <cfRule type="colorScale" priority="2">
      <colorScale>
        <cfvo type="num" val="1"/>
        <cfvo type="max"/>
        <color rgb="FFFF99FF"/>
        <color rgb="FF7030A0"/>
      </colorScale>
    </cfRule>
  </conditionalFormatting>
  <conditionalFormatting sqref="D3:BD55">
    <cfRule type="containsBlanks" dxfId="2" priority="3">
      <formula>LEN(TRIM(D3))=0</formula>
    </cfRule>
    <cfRule type="cellIs" dxfId="0" priority="4" operator="equal">
      <formula>0</formula>
    </cfRule>
    <cfRule type="colorScale" priority="5">
      <colorScale>
        <cfvo type="num" val="1"/>
        <cfvo type="num" val="5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controle_CQE_V2</vt:lpstr>
      <vt:lpstr>matrice CS_2010-2021_V2</vt:lpstr>
      <vt:lpstr>matrice US_2010-2021_V2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LOY</dc:creator>
  <cp:lastModifiedBy>Nicolas Rochard [Geo2France]</cp:lastModifiedBy>
  <dcterms:created xsi:type="dcterms:W3CDTF">2022-06-14T17:40:00Z</dcterms:created>
  <dcterms:modified xsi:type="dcterms:W3CDTF">2023-03-03T14:16:02Z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1033-11.1.0.10920</vt:lpwstr>
  </property>
</Properties>
</file>